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5480" windowHeight="10740" activeTab="0"/>
  </bookViews>
  <sheets>
    <sheet name="бюдж.ассигн. 2020-2021  " sheetId="1" r:id="rId1"/>
  </sheets>
  <definedNames>
    <definedName name="_xlnm._FilterDatabase" localSheetId="0" hidden="1">'бюдж.ассигн. 2020-2021  '!$A$6:$D$173</definedName>
    <definedName name="_xlnm.Print_Area" localSheetId="0">'бюдж.ассигн. 2020-2021  '!$A$1:$G$170</definedName>
  </definedNames>
  <calcPr fullCalcOnLoad="1"/>
</workbook>
</file>

<file path=xl/sharedStrings.xml><?xml version="1.0" encoding="utf-8"?>
<sst xmlns="http://schemas.openxmlformats.org/spreadsheetml/2006/main" count="341" uniqueCount="303">
  <si>
    <t>Обеспечение функционирования Муниципального  учреждения по обслуживанию  муниципальных учреждений Пучежского муниципального района Ивановской области (Закупка товаров, работ и услуг для государственных (муниципальных) нужд)</t>
  </si>
  <si>
    <t>02 0 03 01150</t>
  </si>
  <si>
    <r>
      <t>Руководство и управление в сфере установленных функций (содержание органов местного самоуправления)</t>
    </r>
    <r>
      <rPr>
        <sz val="12"/>
        <color indexed="8"/>
        <rFont val="Times New Roman"/>
        <family val="1"/>
      </rPr>
      <t xml:space="preserve"> (Закупка товаров, работ и услуг для государственных (муниципальных) нужд)</t>
    </r>
  </si>
  <si>
    <t>03 0 01 00310</t>
  </si>
  <si>
    <r>
      <t>Руководство и управление в сфере установленных функций (содержание органов местного самоуправления)</t>
    </r>
    <r>
      <rPr>
        <sz val="12"/>
        <color indexed="8"/>
        <rFont val="Times New Roman"/>
        <family val="1"/>
      </rPr>
      <t xml:space="preserve"> (Иные бюджетные ассигнования)</t>
    </r>
  </si>
  <si>
    <t>Информационно-техническое сопровождение и обеспечение текущих процессов составления и исполнения районного бюджета, ведения бухгалтерского учета и формирования отчетности (Закупка товаров, работ и услуг для государственных (муниципальных) нужд)</t>
  </si>
  <si>
    <t>03 0 01 00340</t>
  </si>
  <si>
    <t>03 0 01 95200</t>
  </si>
  <si>
    <t>03 0 01 92200</t>
  </si>
  <si>
    <t>03 0 01 93200</t>
  </si>
  <si>
    <t>03 0 01 94200</t>
  </si>
  <si>
    <t>Осуществление части переданных муниципальному району полномочий  Затеихинского сельского поселения по  контролю за исполнением бюджета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</si>
  <si>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Илья-Высоковского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(поэтапное доведение средней заработной платы работников культуры Ивановской области до средней заработной платы в Ивановской области) (Предоставление субсидий бюджетным, автономным учреждениям и иным некоммерческим организациям)</t>
  </si>
  <si>
    <t>Снижение административных барьеров, оптимизация и повышения качества услуг, в том числе на базе многофункционального центра (Иные бюджетные ассигнования)</t>
  </si>
  <si>
    <t>10 3 01 00620</t>
  </si>
  <si>
    <t>Осуществление части переданных муниципальному району полномочий  Илья-Высоковского  сельского поселения по  контролю за исполнением бюджета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</si>
  <si>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Мортковского  сельского поселения по  контролю за исполнением бюджета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</si>
  <si>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Сеготского  сельского поселения по  контролю за исполнением бюджета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</si>
  <si>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03 0 02 00310</t>
  </si>
  <si>
    <t>Осуществление части переданных муниципальному району полномочий Затеихинского сельского поселения по решению вопросов местного значения по организации досуга и обеспечения жителей поселения услугами организаций культуры (поэтапное доведение средней заработной платы работников культуры Ивановской области до средней заработной платы в Ивановской области)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</si>
  <si>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Пучежского городского поселения по решению вопросов местного значения (ведение справочно-адресной работы по учету и регистрации граждан на территории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</si>
  <si>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Пучежского городского поселения по решению вопросов местного значения (ведение справочно-адресной работы по учету и регистрации граждан на территории поселения) (Закупка товаров, работ и услуг для государственных (муниципальных) нужд)</t>
  </si>
  <si>
    <t>11 0 00 00000</t>
  </si>
  <si>
    <t>03 0 06 60010</t>
  </si>
  <si>
    <t>Осуществление части переданных муниципальному району полномочий  Илья-Высоковского  сельского поселения по вопросу размещения заказов на поставки товаров, выполнение работ, оказание услуг для муниципальных нужд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</si>
  <si>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Муниципальная программа "Предоставление жилых помещений детям сиротам и детям, оставшимся без попечения родителей, лицам из числа по договорам найма специализированных жилых помещений"</t>
  </si>
  <si>
    <t>18 0 00 00000</t>
  </si>
  <si>
    <t xml:space="preserve">Основное мероприятие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t>
  </si>
  <si>
    <t>18 0 01 00000</t>
  </si>
  <si>
    <t>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(Бюджетные инвестиции на приобретение объектов недвижимого имущества в муниципальную собственность)</t>
  </si>
  <si>
    <t>18 0 01 R0820</t>
  </si>
  <si>
    <t>Осуществление части переданных муниципальному району полномочий  Мортковского  сельского поселения по вопросу размещения заказов на поставки товаров, выполнение работ, оказание услуг для муниципальных нужд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</si>
  <si>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Сеготского  сельского поселения по вопросу размещения заказов на поставки товаров, выполнение работ, оказание услуг для муниципальных нужд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</si>
  <si>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03 0 02 92300</t>
  </si>
  <si>
    <t>03 0 02 93300</t>
  </si>
  <si>
    <t>03 0 02 94300</t>
  </si>
  <si>
    <t>03 0 02 95300</t>
  </si>
  <si>
    <t>03 0 03 00310</t>
  </si>
  <si>
    <t>03 0 04 00380</t>
  </si>
  <si>
    <t>03 0 04 00310</t>
  </si>
  <si>
    <t>03 0 06 00310</t>
  </si>
  <si>
    <t>Выполнение мероприятий, направленных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 включая расходы на оплату труда, на учебники и учебные, учебно-наглядные пособия, технические средства обучения, игры, игрушки (за исключением расходов на содержание зданий и оплату коммунальных услуг) (Закупка товаров, работ и услуг для государственных (муниципальных) нужд)</t>
  </si>
  <si>
    <t>Обеспечение полноценным питанием воспитанников муниципальных дошкольных образовательных организаций  (Закупка товаров, работ и услуг для государственных (муниципальных) нужд)</t>
  </si>
  <si>
    <t>01 0 01 00020</t>
  </si>
  <si>
    <t>Обеспечение функционирования муниципальных образовательных организаций в сфере общего образования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</si>
  <si>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Реализация мероприятий по поэтапному доведению средней заработной платы работников культуры МБУК «Краеведческий музей» (Предоставление субсидий бюджетным, автономным учреждениям и иным некоммерческим организациям)</t>
  </si>
  <si>
    <t>02 0 04 S0340</t>
  </si>
  <si>
    <t>Обеспечение функционирования муниципальных образовательных организаций в сфере общего образования (Закупка товаров, работ и услуг для государственных (муниципальных) нужд)</t>
  </si>
  <si>
    <t>Обеспечение функционирования муниципальных образовательных организаций в сфере общего образования (Иные бюджетные ассигнования)</t>
  </si>
  <si>
    <t>Выполнение мероприятий, направленных на возмещение затрат на финансовое обеспечение получения дошкольного, начального общего, основного общего, среднего общего в 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 включая расходы на оплату труда, приобретение учебников и учебных пособий, средств обучения, игр и игрушек (за исключением расходов на содержание зданий и оплату коммунальных услуг)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</si>
  <si>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Выполнение мероприятий, направленных на возмещение затрат на финансовое обеспечение получения дошкольного, начального общего, основного общего, среднего общего в 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 включая расходы на оплату труда, приобретение учебников и учебных пособий, средств обучения, игр и игрушек (за исключением расходов на содержание зданий и оплату коммунальных услуг) (Закупка товаров, работ и услуг для государственных (муниципальных) нужд)</t>
  </si>
  <si>
    <t>01 0 08 01000</t>
  </si>
  <si>
    <t>Выполнение мероприятий, направленных на поэтапное доведение средней заработной платы педагогических работников МУ ДО «Центр детского творчества г. Пучеж»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t>
  </si>
  <si>
    <t>01 0 03 00050</t>
  </si>
  <si>
    <t>01 0 03 S1420</t>
  </si>
  <si>
    <t>Обеспечение функционирования Муниципального  учреждения по обслуживанию  муниципальных учреждений Пучежского муниципального района Ивановской области (Иные бюджетные ассигнования)</t>
  </si>
  <si>
    <t>Муниципальная программа Пучежского муниципального района «Совершенствование местного самоуправления Пучежского муниципального района»</t>
  </si>
  <si>
    <t>Осуществление части переданных муниципальному району полномочий  Затеихинского сельского поселения по  юридическим и правовым вопросам, возникающих в ходе решения вопросов местного значения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</si>
  <si>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03 0 06 92100</t>
  </si>
  <si>
    <t>05 0 01 40010</t>
  </si>
  <si>
    <t>06 0 00 00000</t>
  </si>
  <si>
    <t>Строительный контроль за выполнением работ по ремонту автомобильных дорог (Закупка товаров, работ и услуг для государственных (муниципальных) нужд)</t>
  </si>
  <si>
    <t>06 0 01 00400</t>
  </si>
  <si>
    <t>Капитальный ремонт, ремонт и содержание дорог местного значения Пучежского муниципального района (Закупка товаров, работ и услуг для государственных (муниципальных) нужд)</t>
  </si>
  <si>
    <t>06 0 01 00410</t>
  </si>
  <si>
    <t>Осуществление части переданных муниципальному району полномочий Пучежского городского поселения на выполнение мероприятий по повышению туристического потенциала городского поселения (обеспечение деятельности муниципальных учреждений культуры) (Предоставление субсидий бюджетным, автономным учреждениям и иным некоммерческим организациям)</t>
  </si>
  <si>
    <t>02 0 02 S034С</t>
  </si>
  <si>
    <t>Организация исполнения районного бюджета в части средств, предусмотренных на реализацию муниципальной программы</t>
  </si>
  <si>
    <t>01 0 09 00000</t>
  </si>
  <si>
    <t>Осуществление части переданных полномочий Пучежского городского поселения по комплектованию библиотечных фондов муниципальных библиотек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</si>
  <si>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Мортковского сельского поселения по  юридическим и правовым вопросам, возникающих в ходе решения вопросов местного значения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</si>
  <si>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03 0 06 94100</t>
  </si>
  <si>
    <t>Осуществление части переданных муниципальному району полномочий  Сеготского сельского поселения по  юридическим и правовым вопросам, возникающих в ходе решения вопросов местного значения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</si>
  <si>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03 0 06 95100</t>
  </si>
  <si>
    <t>Обеспечение функционирования деятельности Председателя Совета Пучежского муниципального района Ивановской области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</si>
  <si>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Обеспечение функционирования учреждения дополнительного образования детей в сфере искусства на базе МУ ДО "Пучежская детская школа искусств" (Предоставление субсидий бюджетным, автономным учреждениям и иным некоммерческим организациям)</t>
  </si>
  <si>
    <t>Осуществление переданных  государственных полномочий Ивановской области по присмотру и уходу за детьми-сиротами и детьми, оставшимися без попечения родителей, детьми-инвалидами в муниципальных дошкольных образовательных организациях и детьми, нуждающимися в длительном лечении, в муниципальных дошкольных образовательных организациях, осуществляющих оздоровление (Закупка товаров, работ и услуг для государственных (муниципальных) нужд)</t>
  </si>
  <si>
    <t>Межбюджетные трансферты сельским поселения, входящим в состав  Пучежского муниципального района на решение вопросов местного значения, связанные с осуществление дорожной деятельности в отношении автомобильных дорог местного значения вне границ населенных пунктов в границах муниципального района, осуществление муниципального контроля за сохранностью автомобильных дорог местного значения вне границ населенных пунктов в границах муниципального района, и обеспечение безопасности дорожного движения  на них, а также осуществление иных полномочий в области использования автомобильных дорог и осуществление дорожной деятельности в соответствии с законодательством Российской Федерации (Межбюджетные трансферты)</t>
  </si>
  <si>
    <t>06 0 02 90010</t>
  </si>
  <si>
    <t>Оформление права собственности на дороги местного значения Пучежского муниципального района (Закупка товаров, работ и услуг для государственных (муниципальных) нужд)</t>
  </si>
  <si>
    <t>06 0 03 00420</t>
  </si>
  <si>
    <t>Выполнение мероприятий, направленных на укрепление пожарной безопасности дошкольных образовательных  организаций (Закупка товаров, работ и услуг для государственных (муниципальных) нужд)</t>
  </si>
  <si>
    <t>Выполнение мероприятий, направленных на укрепление пожарной безопасности организаций дополнительного образования детей (Закупка товаров, работ и услуг для государственных (муниципальных) нужд)</t>
  </si>
  <si>
    <t>Изменения</t>
  </si>
  <si>
    <r>
      <t xml:space="preserve">Подпрограмма «Газификация Пучежского муниципального района» </t>
    </r>
    <r>
      <rPr>
        <b/>
        <i/>
        <sz val="12"/>
        <rFont val="Times New Roman"/>
        <family val="1"/>
      </rPr>
      <t>муниципальной программы  Пучежского муниципального района «Обеспечение качественным жильем и услугами жилищно-коммунального хозяйства населения Пучежского муниципального района»</t>
    </r>
  </si>
  <si>
    <t xml:space="preserve">04 1 00 00000 </t>
  </si>
  <si>
    <t>Основное мероприятие «Газификация населенных пунктов Пучежского муниципального района»</t>
  </si>
  <si>
    <t>04 1 01 00000</t>
  </si>
  <si>
    <t>Выполнение мероприятий по функционированию блочно-модульной котельной МОУ Затеихинская школа в период пуско-наладочных работ  (Закупка товаров, работ и услуг для государственных (муниципальных) нужд)</t>
  </si>
  <si>
    <t>Организация технического обслуживания газопроводов, сооружений на них, газового оборудования и оказание услуг аварийно-диспетчерской службы (Закупка товаров, работ и услуг для государственных (муниципальных) нужд)</t>
  </si>
  <si>
    <t>04 1 01 01180</t>
  </si>
  <si>
    <t>04 1 01 01280</t>
  </si>
  <si>
    <t>Осуществление части переданных муниципальному району полномочий  Сеготского сельского поселения по решению вопросов местного значения в части организации внутреннего финансового контроля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</si>
  <si>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03 0 06 95250</t>
  </si>
  <si>
    <t>Осуществление переданных государственных полномочий по организации двухразового питания детей сирот и детей, находящихся в трудной жизненной ситуации (Закупка товаров, работ и услуг для государственных (муниципальных) нужд)</t>
  </si>
  <si>
    <t>01 0 05 80200</t>
  </si>
  <si>
    <t>Сумма на 2021 год, руб</t>
  </si>
  <si>
    <t>Поэтапное доведение средней заработной платы педагогическим работникам МУ ДО "Пучежская детская школа искусств"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t>
  </si>
  <si>
    <t>10 3 01 9152Н</t>
  </si>
  <si>
    <t>03 0 06 00300</t>
  </si>
  <si>
    <t>Обеспечение деятельности главы Пучежского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</si>
  <si>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Затеихинского сельского поселения по решению вопросов местного значения в части организации внутреннего финансового контроля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</si>
  <si>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03 0 06 92250</t>
  </si>
  <si>
    <t xml:space="preserve">Основное мероприятие «Оказание поддержки гражданам Пучежского муниципального района в сфере ипотечного жилищного кредитования» </t>
  </si>
  <si>
    <t>04 3 01 00000</t>
  </si>
  <si>
    <t>05 0 01 00000</t>
  </si>
  <si>
    <t>Основное мероприятие «Обеспечение населения Пучежского муниципального района пассажирскими перевозками автомобильным транспортом по социально-значимым маршрутам»</t>
  </si>
  <si>
    <t>Основное мероприятие «Ремонт автомобильных дорог местного значения»</t>
  </si>
  <si>
    <t>06 0 01 00000</t>
  </si>
  <si>
    <t>Основное мероприятие «Содержание автомобильных дорог местного значения»</t>
  </si>
  <si>
    <t>06 0 02 00000</t>
  </si>
  <si>
    <t>Основное мероприятие «Оформление права собственности на дороги местного значения»</t>
  </si>
  <si>
    <t>06 0 03 00000</t>
  </si>
  <si>
    <t>01 0 02 00040</t>
  </si>
  <si>
    <t>Обеспечение функционирования муниципальных образовательных организаций в сфере общего образования (Предоставление субсидий бюджетным, автономным учреждениям и иным некоммерческим организациям)</t>
  </si>
  <si>
    <t>Выполнение мероприятий, направленных на укрепление пожарной безопасности общеобразовательных организаций (Предоставление субсидий бюджетным, автономным учреждениям и иным некоммерческим организациям)</t>
  </si>
  <si>
    <t>Выполнение мероприятий, направленных на укрепление пожарной безопасности общеобразовательных организаций (Закупка товаров, работ и услуг для государственных (муниципальных) нужд)</t>
  </si>
  <si>
    <t>02 0 00 00000</t>
  </si>
  <si>
    <t>02 0 01 00250</t>
  </si>
  <si>
    <t>02 0 01 S1430</t>
  </si>
  <si>
    <r>
      <t>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досуга и обеспечения жителей поселения услугами организаций культуры (обеспечение функционирования учреждений)</t>
    </r>
    <r>
      <rPr>
        <sz val="12"/>
        <rFont val="Times New Roman"/>
        <family val="1"/>
      </rPr>
      <t xml:space="preserve"> </t>
    </r>
    <r>
      <rPr>
        <sz val="12"/>
        <color indexed="8"/>
        <rFont val="Times New Roman"/>
        <family val="1"/>
      </rPr>
      <t>(Предоставление субсидий бюджетным, автономным учреждениям и иным некоммерческим организациям)</t>
    </r>
  </si>
  <si>
    <t>02 0 02 92600</t>
  </si>
  <si>
    <t xml:space="preserve">Осуществление части переданных муниципальному району полномочий Затеихинского сельского  поселения по решению вопросов местного значения по организации досуга и обеспечения жителей поселения услугами организаций культуры (обеспечение функционирования учреждений досуга) (Предоставление субсидий бюджетным, автономным учреждениям и иным некоммерческим организациям)  </t>
  </si>
  <si>
    <t>02 0 02 93600</t>
  </si>
  <si>
    <t>20 9 00 00720</t>
  </si>
  <si>
    <t>20 9 00 00740</t>
  </si>
  <si>
    <t>20 9 00 00000</t>
  </si>
  <si>
    <t>20 0 00 00000</t>
  </si>
  <si>
    <t>15 0 01 00000</t>
  </si>
  <si>
    <t>Основное мероприятие «Улучшение условий и охраны труда образовательных организаций»</t>
  </si>
  <si>
    <t>15 0 01 01050</t>
  </si>
  <si>
    <t>02 0 03 9180Н</t>
  </si>
  <si>
    <t>02 0 02 9160Н</t>
  </si>
  <si>
    <t>19 0 00 00000</t>
  </si>
  <si>
    <t>19 0 01 00000</t>
  </si>
  <si>
    <t>19 0 01 80360</t>
  </si>
  <si>
    <t>19 0 01 80350</t>
  </si>
  <si>
    <t>19 0 01 80370</t>
  </si>
  <si>
    <t>Осуществление части переданных муниципальному району полномочий Пучежского городского поселения порешению вопросов местного значения по организации и проведению физкультурно-оздоровительных и спортивных мероприятий, приобретению портивного оборудования и инвентаря для МУ ДО "Детско-юношеский центр г. Пучеж" (Предоставление субсидий бюджетным, автономным учреждениям и иным некоммерческим организациям)</t>
  </si>
  <si>
    <t>Управление резервным фондом администрации Пучежского муниципального района  (Иные бюджетные ассигнования)</t>
  </si>
  <si>
    <t>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мероприятий по работе с детьми и молодежью, поддержке детских организаций и объединений (Предоставление субсидий бюджетным, автономным учреждениям и иным некоммерческим организациям)</t>
  </si>
  <si>
    <t>01 0 06 9156Н</t>
  </si>
  <si>
    <t>Обеспечение функционирования МБУ "Агентство реформирования ЖКХ" (Предоставление субсидий бюджетным, автономным учреждениям и иным некоммерческим организациям)</t>
  </si>
  <si>
    <t>Основное мероприятие «Улучшение условий и охраны труда в органах местного самоуправления»</t>
  </si>
  <si>
    <t>15 0 03 00000</t>
  </si>
  <si>
    <t>Обеспечение функционирования муниципальных образовательных организаций в части улучшения условий и охраны труда (Закупка товаров, работ и услуг для государственных (муниципальных) нужд)</t>
  </si>
  <si>
    <t>Обеспечение функционирования муниципальных образовательных организаций в части улучшения условий и охраны труда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</si>
  <si>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Илья-Высоковского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(обеспечение функционирования учреждений культурного досуга) (Предоставление субсидий бюджетным, автономным учреждениям и иным некоммерческим организациям)</t>
  </si>
  <si>
    <t>02 0 02 94600</t>
  </si>
  <si>
    <t>02 0 02 95600</t>
  </si>
  <si>
    <t>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 комплектование и обеспечение сохранности библиотечных фондов  (поэтапное доведение средней заработной платы работников муниципальных учреждений культуры Ивановской области до средней заработной платы в Ивановской области)</t>
  </si>
  <si>
    <t>02 0 03 S034Г</t>
  </si>
  <si>
    <t>Обеспечение горячим питанием обучающихся  из многодетных семей, детей-инвалидов, детей, находящихся под опекой, состоящих на учете в противотуберкулезном диспансере (Закупка товаров, работ и услуг для государственных (муниципальных) нужд)</t>
  </si>
  <si>
    <t>Распределение бюджетных ассигнований по целевым статьям (муниципальным программам Пучежского муниципального района Ивановской области и не включенным в муниципальные программы Пучежского муниципального района Ивановской области направлений деятельности органов местного самоуправления Пучежского муниципального района), группам видов расходов классификации расходов бюджета Пучежского муниципального района на 2020-2021 годы</t>
  </si>
  <si>
    <t>Осуществление части переданных муниципальному району полномочий Сеготского сельского  поселения по решению вопросов местного значения по организации досуга и обеспечения жителей поселения услугами организаций культуры (обеспечение функционирования учреждений культурного досуга) (Предоставление субсидий бюджетным, автономным учреждениям и иным некоммерческим организациям)</t>
  </si>
  <si>
    <t>10 3 00 00000</t>
  </si>
  <si>
    <t>Снижение административных барьеров, оптимизация и повышения качества услуг, в том числе на базе многофункционального центра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</si>
  <si>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Снижение административных барьеров, оптимизация и повышения качества услуг, в том числе на базе многофункционального центра (Закупка товаров, работ и услуг для государственных (муниципальных) нужд)</t>
  </si>
  <si>
    <t>10 0 00 00000</t>
  </si>
  <si>
    <t>02 0 02 S034З</t>
  </si>
  <si>
    <t>02 0 02 S034И</t>
  </si>
  <si>
    <t>02 0 02 S034М</t>
  </si>
  <si>
    <t>04 3 01 S028Г</t>
  </si>
  <si>
    <t>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 комплектование и обеспечение сохранности библиотечных фондов (обеспечение функционирования библиотек) (Предоставление субсидий бюджетным, автономным учреждениям и иным некоммерческим организациям)</t>
  </si>
  <si>
    <t>Обеспечение функционирования МБУК «Краеведческий музей» (Предоставление субсидий бюджетным, автономным учреждениям и иным некоммерческим организациям)</t>
  </si>
  <si>
    <t>02 0 04 00270</t>
  </si>
  <si>
    <t>03 0 00 00000</t>
  </si>
  <si>
    <t>03 0 01 00290</t>
  </si>
  <si>
    <r>
      <t>Руководство и управление в сфере установленных функций (содержание органов местного самоуправления)</t>
    </r>
    <r>
      <rPr>
        <sz val="12"/>
        <color indexed="8"/>
        <rFont val="Times New Roman"/>
        <family val="1"/>
      </rPr>
      <t xml:space="preserve">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r>
  </si>
  <si>
    <t>15 0 00 00000</t>
  </si>
  <si>
    <t>Обеспечение функций  Совета Пучежского муниципального района Ивановской области (Закупка товаров, работ и услуг для государственных (муниципальных) нужд)</t>
  </si>
  <si>
    <t>Исполнение отдельных государственных полномочий в сфере административных правонарушений (Закупка товаров, работ и услуг для государственных (муниципальных) нужд)</t>
  </si>
  <si>
    <t>Организация мероприятий по отлову и содержанию безнадзорных животных (Закупка товаров, работ и услуг для государственных (муниципальных) нужд)</t>
  </si>
  <si>
    <t xml:space="preserve">Подпрограмма «Государственная поддержка граждан в сфере ипотечного жилищного кредитования» муниципальной программы  Пучежского муниципального района «Обеспечение качественным жильем и услугами жилищно-коммунального хозяйства населения Пучежского муниципального района» </t>
  </si>
  <si>
    <t>Муниципальная программа Пучежского муниципального района «Экономическое развитие Пучежского муниципального района»</t>
  </si>
  <si>
    <t>ВСЕГО</t>
  </si>
  <si>
    <t xml:space="preserve">Наименование </t>
  </si>
  <si>
    <t>Обеспечение функционирования муниципальных дошкольных образовательных организаций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</si>
  <si>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 01 0 01 00010  </t>
  </si>
  <si>
    <t>01 0 01 00000</t>
  </si>
  <si>
    <t>Обеспечение функционирования муниципальных дошкольных образовательных организаций (Закупка товаров, работ и услуг для государственных (муниципальных) нужд)</t>
  </si>
  <si>
    <t>Обеспечение функционирования муниципальных дошкольных образовательных организаций (Иные бюджетные ассигнования)</t>
  </si>
  <si>
    <t>Целевая 
статья</t>
  </si>
  <si>
    <t>Вид расхо-дов</t>
  </si>
  <si>
    <t>Осуществление части переданных муниципальному району полномочий Мортковского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(поэтапное доведение средней заработной платы работников культуры Ивановской области до средней заработной платы в Ивановской области)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</si>
  <si>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Затеихинского  сельского поселения по вопросу размещения заказов на поставки товаров, выполнение работ, оказание услуг для муниципальных нужд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</si>
  <si>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04 3 00 00000 </t>
  </si>
  <si>
    <t>05 0 00 00000</t>
  </si>
  <si>
    <t>Возмещение недополученных доходов организациям, предоставляющим  транспортные услуги населению автомобильным транспортом на внутримуниципальных маршрутах Пучежского муниципального района (Иные бюджетные ассигнования)</t>
  </si>
  <si>
    <t>Обеспечение функционирования учреждения дополнительного образования на базе МУ ДО «Центр детского творчества г. Пучеж» (Предоставление субсидий бюджетным, автономным учреждениям и иным некоммерческим организациям)</t>
  </si>
  <si>
    <t>Создание и организация деятельности муниципальных комиссий по делам несовершеннолетних и защите их прав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</si>
  <si>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Создание и организация деятельности муниципальных комиссий по делам несовершеннолетних и защите их прав (Закупка товаров, работ и услуг для государственных (муниципальных) нужд)</t>
  </si>
  <si>
    <t>Муниципальная программа Пучежского муниципального района «Культура Пучежского муниципального района»</t>
  </si>
  <si>
    <t>Подпрограмма  «Снижение административных барьеров, оптимизация и повышение качества предоставления государственных и муниципальных услуг в Пучежском муниципальном районе, в том числе на базе многофункциональных центров предоставления государственных и муниципальных услуг»</t>
  </si>
  <si>
    <t>02 0 06 L5191</t>
  </si>
  <si>
    <t>Пенсионное обеспечение муниципальных служащих, вышедших на заслуженный отдых (Социальное обеспечение и иные выплаты населению)</t>
  </si>
  <si>
    <t xml:space="preserve">Муниципальная программа Пучежского муниципального района «Развитие туризма в Пучежском муниципальном районе» </t>
  </si>
  <si>
    <t>Непрограммные направления деятельности органов местного самоуправления Пучежского муниципального района</t>
  </si>
  <si>
    <t>Муниципальная программа Пучежского муниципального района  «Развитие образования Пучежского муниципального района»</t>
  </si>
  <si>
    <t>04 0 00 00000</t>
  </si>
  <si>
    <t>Выполнение мероприятий, направленных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 включая расходы на оплату труда, на учебники и учебные, учебно-наглядные пособия, технические средства обучения, игры, игрушки (за исключением расходов на содержание зданий и оплату коммунальных услуг)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</si>
  <si>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 01 0 01 80170</t>
  </si>
  <si>
    <t>Основное мероприятие «Обеспечение предоставления качественного дошкольного образования»</t>
  </si>
  <si>
    <t>Основное мероприятие «Обеспечение предоставления общего образования, отвечающего современным требованиям»</t>
  </si>
  <si>
    <t>01 0 00 00000</t>
  </si>
  <si>
    <t>Своевременное обслуживание и погашение долговых обязательств (Обслуживание государственного (муниципального) долга)</t>
  </si>
  <si>
    <t>03 0 01 01070</t>
  </si>
  <si>
    <t>Сумма на 2020 год, руб</t>
  </si>
  <si>
    <t>08 0 01 00040</t>
  </si>
  <si>
    <t>02 0 01 00040</t>
  </si>
  <si>
    <t>01 0 03 00040</t>
  </si>
  <si>
    <t>01 0 01 00040</t>
  </si>
  <si>
    <t>01 0 02 00000</t>
  </si>
  <si>
    <t>11 0 02 9162Н</t>
  </si>
  <si>
    <t>02 0 02 S034Г</t>
  </si>
  <si>
    <t>Осуществление полномочий по составлению списков кандидатов в присяжные заседатели федеральных судов общей юрисдикции в Российской Федерации (Иные межбюджетные трансферты)</t>
  </si>
  <si>
    <t>Муниципальная программа Пучежского муниципального района  «Обеспечение качественным жильем и услугами                             жилищно-коммунального хозяйства населения                           Пучежского муниципального района»</t>
  </si>
  <si>
    <t>Муниципальная программа Пучежского муниципального района «Развитие и поддержка автомобильного и водного транспорта общего пользования на внутримуниципальных маршрутах                    в Пучежском муниципальном районе»</t>
  </si>
  <si>
    <t>Муниципальная программа Пучежского муниципального района «Ремонт и содержание автомобильных дорог общего пользования местного значения                                                                             Пучежского муниципального района»</t>
  </si>
  <si>
    <t>Муниципальная программа Пучежского муниципального района «Развитие физической культуры и спорта                                                   в Пучежском муниципальном районе»</t>
  </si>
  <si>
    <t>Муниципальная программа Пучежского муниципального района «Профилактика правонарушений на территории                          Пучежского муниципального района»</t>
  </si>
  <si>
    <t>Муниципальная программа Пучежского муниципального района «Улучшение условий и охраны труда                                                         в Пучежском муниципальном районе»</t>
  </si>
  <si>
    <t>Осуществление части переданных муниципальному району полномочий Сеготского сельского поселения по решению вопросов местного значения по организации досуга и обеспечения жителей поселения услугами организаций культуры (поэтапное доведение средней заработной платы работников культуры Ивановской области до средней заработной платы в Ивановской области) (Предоставление субсидий бюджетным, автономным учреждениям и иным некоммерческим организациям)</t>
  </si>
  <si>
    <t>Организация библиотечного обслуживания населения, комплектование и обеспечение сохранности библиотечных фондов библиотек сельских поселений, расположенных на территории Пучежского муниципального района (обеспечение функционирования библиотек) (Предоставление субсидий бюджетным, автономным учреждениям и иным некоммерческим организациям)</t>
  </si>
  <si>
    <t>Основное мероприятие «Сохранение и укрепление здоровья обучающихся»</t>
  </si>
  <si>
    <t>01 0 05 00000</t>
  </si>
  <si>
    <t>Основное мероприятие «Сохранение текущих объемов деятельности мероприятий по работе с молодежью, поддержке талантливой молодежи, патриотическому воспитанию молодежи»</t>
  </si>
  <si>
    <t>01 0 06 00000</t>
  </si>
  <si>
    <t>Основное мероприятие «Обеспечение в полном объеме законодательно-установленных мер социальной поддержки обучающихся и их родителей»</t>
  </si>
  <si>
    <t>01 0 08 00000</t>
  </si>
  <si>
    <t>Осуществление части переданных муниципальному району полномочий  Илья-Высоковского сельского поселения по  юридическим и правовым вопросам, возникающих в ходе решения вопросов местного значения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</si>
  <si>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03 0 06 93100</t>
  </si>
  <si>
    <t>Обеспечение горячим питанием обучающихся  из многодетных семей, детей-инвалидов, детей, находящихся под опекой, состоящих на учете в противотуберкулезном диспансере (Предоставление субсидий бюджетным, автономным учреждениям и иным некоммерческим организациям)</t>
  </si>
  <si>
    <t>Выполнение мероприятий, направленных на возмещение затрат на финансовое обеспечение получения дошкольного, начального общего, основного общего, среднего общего в 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 включая расходы на оплату труда, приобретение учебников и учебных пособий, средств обучения, игр и игрушек (за исключением расходов на содержание зданий и оплату коммунальных услуг) (Предоставление субсидий бюджетным, автономным учреждениям и иным некоммерческим организациям)</t>
  </si>
  <si>
    <t>01 0 02 80150</t>
  </si>
  <si>
    <t>01 0 02 00030</t>
  </si>
  <si>
    <t>Осуществление части переданных муниципальному району полномочий  Илья-Высоковского сельского поселения по решению вопросов местного значения в части организации внутреннего финансового контроля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</si>
  <si>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03 0 06 93250</t>
  </si>
  <si>
    <t>Осуществление части переданных муниципальному району полномочий  Мортковского сельского поселения по решению вопросов местного значения в части организации внутреннего финансового контроля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</si>
  <si>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03 0 06 94250</t>
  </si>
  <si>
    <t xml:space="preserve">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досуга и обеспечения жителей поселения услугами организаций культуры (поэтапное доведение средней заработной платы работников культуры Ивановской области до средней заработной платы в Ивановской области) (Предоставление субсидий бюджетным, автономным учреждениям и иным некоммерческим организациям)  </t>
  </si>
  <si>
    <t>обл</t>
  </si>
  <si>
    <t>вбс</t>
  </si>
  <si>
    <t>учреж</t>
  </si>
  <si>
    <t>иные</t>
  </si>
  <si>
    <t>кредит</t>
  </si>
  <si>
    <t>СБВ</t>
  </si>
  <si>
    <t>ДФ</t>
  </si>
  <si>
    <t>Основное мероприятие «Повышение качества предоставления дополнительного образования»</t>
  </si>
  <si>
    <t>01 0 03 00000</t>
  </si>
  <si>
    <t>Основное мероприятие «Обеспечение доступности музыкального и художественного образования и создание условий для реализации способностей талантливых и одаренных детей, достижения ими необходимых компетенций с целью дальнейшей профессионализации в области искусств»</t>
  </si>
  <si>
    <t>02 0 01 00000</t>
  </si>
  <si>
    <t>Основное мероприятие «Организация культурно-досугового обслуживания населения»</t>
  </si>
  <si>
    <t>02 0 02 00000</t>
  </si>
  <si>
    <t>Основное мероприятие «Создание условий для развития библиотечного дела, включая обновление книжных фондов»</t>
  </si>
  <si>
    <t>02 0 03 00000</t>
  </si>
  <si>
    <t>Основное мероприятие «Развитие краеведческого музея для сохранения и популяризации исторического прошлого края и создание условий для развития сферы туризма в районе»</t>
  </si>
  <si>
    <t>02 0 04 00000</t>
  </si>
  <si>
    <t>Основное мероприятие «Обеспечение сбалансированности и устойчивости бюджета Пучежского муниципального района»</t>
  </si>
  <si>
    <t>03 0 01 00000</t>
  </si>
  <si>
    <t>Основное мероприятие «Обеспечение эффективности управления муниципальным имуществом Пучежского муниципального района, в том числе земельными ресурсами»</t>
  </si>
  <si>
    <t>03 0 02 00000</t>
  </si>
  <si>
    <t>Основное мероприятие «Обеспечение эффективного муниципального управления в сфере образования»</t>
  </si>
  <si>
    <t>03 0 03 00000</t>
  </si>
  <si>
    <t>Основное мероприятие «Обеспечение эффективной работы в сфере строительства, жилищно-коммунального хозяйства, экологии, энергосбережения. Организация в границах муниципального образования электро-, газо- и теплоснабжения. Обеспечение эффективности муниципального управления в сфере городского хозяйства»</t>
  </si>
  <si>
    <t>03 0 04 00000</t>
  </si>
  <si>
    <t>Основное мероприятие «Обеспечение эффективной деятельности органов местного самоуправления в отдельных сферах муниципального управления на территории Пучежского муниципального района»</t>
  </si>
  <si>
    <t>03 0 06 00000</t>
  </si>
  <si>
    <t>01 0 08 80100</t>
  </si>
  <si>
    <t>Осуществление переданных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 реализующих образовательную программу дошкольного образования (Социальное обеспечение и иные выплаты населению)</t>
  </si>
  <si>
    <t>01 0 08 80110</t>
  </si>
  <si>
    <t>Основное мероприятие «Организация предоставления государственных и муниципальных услуг на базе многофункционального центра предоставления государственных и муниципальных услуг»</t>
  </si>
  <si>
    <t>10 3 01 00000</t>
  </si>
  <si>
    <t>Основное мероприятие «Организация туристической деятельности в районе»</t>
  </si>
  <si>
    <t>11 0 02 00000</t>
  </si>
  <si>
    <t>Основное мероприятие «Профилактика правонарушений на территории Пучежского муниципального района»</t>
  </si>
  <si>
    <t>Осуществление части переданных муниципальному району полномочий Пучежского городского поселения по решению вопросов местного значения по оказанию финансовой поддержки футбольной команде "Волга" (Предоставление субсидий бюджетным, автономным учреждениям и иным некоммерческим организациям)</t>
  </si>
  <si>
    <t>08 0 02 9155Н</t>
  </si>
  <si>
    <t>08 0 02 9154Н</t>
  </si>
  <si>
    <t>Основное мероприятие «Обеспечение предоставления качественного дополнительного образования в области физической культуры и спорта»</t>
  </si>
  <si>
    <t>Основное мероприятие «Повышение интереса населения Пучежского муниципального района к занятиям физической культурой и спортом»</t>
  </si>
  <si>
    <t>08 0 01 00000</t>
  </si>
  <si>
    <t>08 0 02 00000</t>
  </si>
  <si>
    <t>Софинансирование расходов по организации отдыха детей в каникулярное время в части организации двухразового питания в лагерях дневного пребывания (Закупка товаров, работ и услуг для государственных (муниципальных) нужд)</t>
  </si>
  <si>
    <t>01 0 05 80190</t>
  </si>
  <si>
    <t>20 9 00 51200</t>
  </si>
  <si>
    <t>Содержание органов местного самоуправления в части улучшения условий и охраны труда (Закупка товаров, работ и услуг для государственных (муниципальных) нужд)</t>
  </si>
  <si>
    <t>15 0 03 01050</t>
  </si>
  <si>
    <t>08 0 00 00000</t>
  </si>
  <si>
    <t>Обеспечение деятельности муниципальных учреждений в сфере физической культуры и спорта на базе МУ ДО «Детско-юношеский центр г. Пучеж» (Предоставление субсидий бюджетным, автономным учреждениям и иным некоммерческим организациям)</t>
  </si>
  <si>
    <t>08 0 01 00500</t>
  </si>
  <si>
    <t>Иные непрограммные мероприятия</t>
  </si>
  <si>
    <t>01 0 09 00240</t>
  </si>
  <si>
    <t>Осуществление части переданных муниципальному району полномочий Мортковского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(обеспечение функционирования учреждений культурного досуга) (Предоставление субсидий бюджетным, автономным учреждениям и иным некоммерческим организациям)</t>
  </si>
  <si>
    <r>
      <t xml:space="preserve">Подпрограмма «Обеспечение жильем молодых семей» </t>
    </r>
    <r>
      <rPr>
        <b/>
        <i/>
        <sz val="12"/>
        <rFont val="Times New Roman"/>
        <family val="1"/>
      </rPr>
      <t>муниципальной программы  Пучежского муниципального района «Обеспечение качественным жильем и услугами жилищно-коммунального хозяйства населения Пучежского муниципального района»</t>
    </r>
  </si>
  <si>
    <t xml:space="preserve">04 2 00 00000 </t>
  </si>
  <si>
    <t>Основное мероприятие «Обеспечение жильем молодых семей Пучежского муниципального района»</t>
  </si>
  <si>
    <t>04 2 01 00000</t>
  </si>
  <si>
    <t>Осуществление части переданных муниципальному району полномочий Пучежского городского поселения по предоставлению социальных выплат молодым семьям Пучежского городского поселения на приобретение (строительство) жилого помещения (Социальное обеспечение и иные выплаты населению)</t>
  </si>
  <si>
    <t>Осуществление части переданных муниципальному району полномочий Пучежского городского поселения по предоставлению субсидий гражданам Пучежского городского поселения на оплату первоначального взноса при получении ипотечного жилищного кредита или на погашение основной суммы долга и уплату процентов по ипотечному жилищному кредиту (в том числе рефинансированному) (Социальное обеспечение и иные выплаты населению)</t>
  </si>
  <si>
    <t>04 2 01 L020Г</t>
  </si>
  <si>
    <t>Обеспечение функционирования Муниципального  учреждения по обслуживанию  муниципальных учреждений Пучежского муниципального района Ивановской области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</si>
  <si>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Приложение № 8 к решению Совета 
Пучежского муниципального района 
от   10.12.2018  № 242</t>
  </si>
</sst>
</file>

<file path=xl/styles.xml><?xml version="1.0" encoding="utf-8"?>
<styleSheet xmlns="http://schemas.openxmlformats.org/spreadsheetml/2006/main">
  <numFmts count="2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
    <numFmt numFmtId="177" formatCode="0.0000"/>
    <numFmt numFmtId="178" formatCode="#.##0.0"/>
    <numFmt numFmtId="179" formatCode="#.##0.00"/>
    <numFmt numFmtId="180" formatCode="_-* #,##0.0_р_._-;\-* #,##0.0_р_._-;_-* &quot;-&quot;??_р_._-;_-@_-"/>
    <numFmt numFmtId="181" formatCode="#,##0.0"/>
    <numFmt numFmtId="182" formatCode="_-* #,##0.0_р_._-;\-* #,##0.0_р_._-;_-* &quot;-&quot;?_р_._-;_-@_-"/>
    <numFmt numFmtId="183" formatCode="#,##0.000"/>
    <numFmt numFmtId="184" formatCode="#,##0.00000"/>
  </numFmts>
  <fonts count="52">
    <font>
      <sz val="10"/>
      <name val="Arial Cyr"/>
      <family val="0"/>
    </font>
    <font>
      <sz val="12"/>
      <name val="Times New Roman"/>
      <family val="1"/>
    </font>
    <font>
      <b/>
      <sz val="12"/>
      <name val="Times New Roman"/>
      <family val="1"/>
    </font>
    <font>
      <b/>
      <sz val="14"/>
      <name val="Times New Roman"/>
      <family val="1"/>
    </font>
    <font>
      <sz val="12"/>
      <color indexed="8"/>
      <name val="Times New Roman"/>
      <family val="1"/>
    </font>
    <font>
      <b/>
      <i/>
      <sz val="12"/>
      <name val="Times New Roman"/>
      <family val="1"/>
    </font>
    <font>
      <b/>
      <i/>
      <sz val="12"/>
      <color indexed="8"/>
      <name val="Times New Roman"/>
      <family val="1"/>
    </font>
    <font>
      <sz val="8"/>
      <name val="Arial Cyr"/>
      <family val="0"/>
    </font>
    <font>
      <sz val="14"/>
      <name val="Arial Cyr"/>
      <family val="0"/>
    </font>
    <font>
      <u val="single"/>
      <sz val="10"/>
      <color indexed="12"/>
      <name val="Arial Cyr"/>
      <family val="0"/>
    </font>
    <font>
      <u val="single"/>
      <sz val="10"/>
      <color indexed="36"/>
      <name val="Arial Cyr"/>
      <family val="0"/>
    </font>
    <font>
      <sz val="14"/>
      <name val="Times New Roman"/>
      <family val="1"/>
    </font>
    <font>
      <sz val="10"/>
      <name val="Times New Roman"/>
      <family val="1"/>
    </font>
    <font>
      <b/>
      <sz val="14"/>
      <color indexed="8"/>
      <name val="Times New Roman"/>
      <family val="1"/>
    </font>
    <font>
      <b/>
      <sz val="10"/>
      <name val="Arial Cyr"/>
      <family val="0"/>
    </font>
    <font>
      <b/>
      <sz val="12"/>
      <color indexed="8"/>
      <name val="Times New Roman"/>
      <family val="1"/>
    </font>
    <font>
      <sz val="10"/>
      <color indexed="8"/>
      <name val="Arial Cyr"/>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name val="Tahoma"/>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13"/>
        <bgColor indexed="64"/>
      </patternFill>
    </fill>
    <fill>
      <patternFill patternType="solid">
        <fgColor indexed="43"/>
        <bgColor indexed="64"/>
      </patternFill>
    </fill>
  </fills>
  <borders count="17">
    <border>
      <left/>
      <right/>
      <top/>
      <bottom/>
      <diagonal/>
    </border>
    <border>
      <left style="thin">
        <color indexed="8"/>
      </left>
      <right style="thin">
        <color indexed="8"/>
      </right>
      <top style="thin">
        <color indexed="8"/>
      </top>
      <bottom style="thin">
        <color indexed="8"/>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color indexed="63"/>
      </top>
      <bottom style="thin"/>
    </border>
    <border>
      <left style="thin"/>
      <right style="thin"/>
      <top style="thin"/>
      <bottom style="thin"/>
    </border>
    <border>
      <left>
        <color indexed="63"/>
      </left>
      <right style="thin"/>
      <top style="thin"/>
      <bottom style="thin"/>
    </border>
    <border>
      <left style="thin">
        <color indexed="8"/>
      </left>
      <right style="thin">
        <color indexed="8"/>
      </right>
      <top>
        <color indexed="63"/>
      </top>
      <bottom style="thin">
        <color indexed="8"/>
      </bottom>
    </border>
    <border>
      <left style="thin">
        <color indexed="8"/>
      </left>
      <right style="thin">
        <color indexed="8"/>
      </right>
      <top>
        <color indexed="63"/>
      </top>
      <bottom>
        <color indexed="63"/>
      </bottom>
    </border>
    <border>
      <left style="thin"/>
      <right style="thin"/>
      <top>
        <color indexed="63"/>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49" fontId="16" fillId="0" borderId="1">
      <alignment vertical="top" wrapText="1"/>
      <protection/>
    </xf>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2" applyNumberFormat="0" applyAlignment="0" applyProtection="0"/>
    <xf numFmtId="0" fontId="38" fillId="27" borderId="3" applyNumberFormat="0" applyAlignment="0" applyProtection="0"/>
    <xf numFmtId="0" fontId="39" fillId="27" borderId="2" applyNumberFormat="0" applyAlignment="0" applyProtection="0"/>
    <xf numFmtId="0" fontId="9"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0" fillId="0" borderId="4" applyNumberFormat="0" applyFill="0" applyAlignment="0" applyProtection="0"/>
    <xf numFmtId="0" fontId="41" fillId="0" borderId="5" applyNumberFormat="0" applyFill="0" applyAlignment="0" applyProtection="0"/>
    <xf numFmtId="0" fontId="42" fillId="0" borderId="6" applyNumberFormat="0" applyFill="0" applyAlignment="0" applyProtection="0"/>
    <xf numFmtId="0" fontId="42" fillId="0" borderId="0" applyNumberFormat="0" applyFill="0" applyBorder="0" applyAlignment="0" applyProtection="0"/>
    <xf numFmtId="0" fontId="43" fillId="0" borderId="7" applyNumberFormat="0" applyFill="0" applyAlignment="0" applyProtection="0"/>
    <xf numFmtId="0" fontId="44" fillId="28" borderId="8" applyNumberFormat="0" applyAlignment="0" applyProtection="0"/>
    <xf numFmtId="0" fontId="45" fillId="0" borderId="0" applyNumberFormat="0" applyFill="0" applyBorder="0" applyAlignment="0" applyProtection="0"/>
    <xf numFmtId="0" fontId="46" fillId="29" borderId="0" applyNumberFormat="0" applyBorder="0" applyAlignment="0" applyProtection="0"/>
    <xf numFmtId="0" fontId="10" fillId="0" borderId="0" applyNumberFormat="0" applyFill="0" applyBorder="0" applyAlignment="0" applyProtection="0"/>
    <xf numFmtId="0" fontId="47" fillId="30" borderId="0" applyNumberFormat="0" applyBorder="0" applyAlignment="0" applyProtection="0"/>
    <xf numFmtId="0" fontId="48" fillId="0" borderId="0" applyNumberFormat="0" applyFill="0" applyBorder="0" applyAlignment="0" applyProtection="0"/>
    <xf numFmtId="0" fontId="0" fillId="31" borderId="9" applyNumberFormat="0" applyFont="0" applyAlignment="0" applyProtection="0"/>
    <xf numFmtId="9" fontId="0" fillId="0" borderId="0" applyFont="0" applyFill="0" applyBorder="0" applyAlignment="0" applyProtection="0"/>
    <xf numFmtId="0" fontId="49" fillId="0" borderId="10" applyNumberFormat="0" applyFill="0" applyAlignment="0" applyProtection="0"/>
    <xf numFmtId="0" fontId="5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1" fillId="32" borderId="0" applyNumberFormat="0" applyBorder="0" applyAlignment="0" applyProtection="0"/>
  </cellStyleXfs>
  <cellXfs count="79">
    <xf numFmtId="0" fontId="0" fillId="0" borderId="0" xfId="0" applyAlignment="1">
      <alignment/>
    </xf>
    <xf numFmtId="0" fontId="8" fillId="0" borderId="11" xfId="0" applyFont="1" applyBorder="1" applyAlignment="1">
      <alignment horizontal="center" wrapText="1"/>
    </xf>
    <xf numFmtId="0" fontId="0" fillId="0" borderId="0" xfId="0" applyAlignment="1">
      <alignment horizontal="center"/>
    </xf>
    <xf numFmtId="0" fontId="2" fillId="33" borderId="12" xfId="0" applyFont="1" applyFill="1" applyBorder="1" applyAlignment="1">
      <alignment horizontal="center" wrapText="1"/>
    </xf>
    <xf numFmtId="0" fontId="1" fillId="0" borderId="12" xfId="0" applyFont="1" applyBorder="1" applyAlignment="1">
      <alignment horizontal="center" wrapText="1"/>
    </xf>
    <xf numFmtId="0" fontId="1" fillId="0" borderId="12" xfId="0" applyFont="1" applyFill="1" applyBorder="1" applyAlignment="1">
      <alignment horizontal="center" wrapText="1"/>
    </xf>
    <xf numFmtId="0" fontId="1" fillId="34" borderId="12" xfId="0" applyFont="1" applyFill="1" applyBorder="1" applyAlignment="1">
      <alignment horizontal="center" wrapText="1"/>
    </xf>
    <xf numFmtId="0" fontId="1" fillId="0" borderId="13" xfId="0" applyFont="1" applyBorder="1" applyAlignment="1">
      <alignment horizontal="center" wrapText="1"/>
    </xf>
    <xf numFmtId="3" fontId="1" fillId="0" borderId="12" xfId="0" applyNumberFormat="1" applyFont="1" applyBorder="1" applyAlignment="1">
      <alignment horizontal="center" wrapText="1"/>
    </xf>
    <xf numFmtId="0" fontId="3" fillId="33" borderId="12" xfId="0" applyFont="1" applyFill="1" applyBorder="1" applyAlignment="1">
      <alignment horizontal="center" vertical="top" wrapText="1"/>
    </xf>
    <xf numFmtId="0" fontId="11" fillId="0" borderId="12" xfId="0" applyFont="1" applyBorder="1" applyAlignment="1">
      <alignment horizontal="center" vertical="center"/>
    </xf>
    <xf numFmtId="0" fontId="2" fillId="0" borderId="12" xfId="0" applyFont="1" applyBorder="1" applyAlignment="1">
      <alignment horizontal="center" vertical="center" wrapText="1"/>
    </xf>
    <xf numFmtId="0" fontId="12" fillId="0" borderId="0" xfId="0" applyFont="1" applyAlignment="1">
      <alignment horizontal="center" vertical="center"/>
    </xf>
    <xf numFmtId="4" fontId="1" fillId="0" borderId="12" xfId="0" applyNumberFormat="1" applyFont="1" applyBorder="1" applyAlignment="1">
      <alignment horizontal="center"/>
    </xf>
    <xf numFmtId="4" fontId="1" fillId="0" borderId="12" xfId="0" applyNumberFormat="1" applyFont="1" applyFill="1" applyBorder="1" applyAlignment="1">
      <alignment horizontal="center"/>
    </xf>
    <xf numFmtId="4" fontId="1" fillId="0" borderId="12" xfId="0" applyNumberFormat="1" applyFont="1" applyBorder="1" applyAlignment="1">
      <alignment horizontal="center" wrapText="1"/>
    </xf>
    <xf numFmtId="4" fontId="2" fillId="33" borderId="12" xfId="61" applyNumberFormat="1" applyFont="1" applyFill="1" applyBorder="1" applyAlignment="1">
      <alignment horizontal="center"/>
    </xf>
    <xf numFmtId="0" fontId="13" fillId="33" borderId="12" xfId="0" applyFont="1" applyFill="1" applyBorder="1" applyAlignment="1">
      <alignment horizontal="center" vertical="center" wrapText="1"/>
    </xf>
    <xf numFmtId="0" fontId="2" fillId="33" borderId="12" xfId="0" applyFont="1" applyFill="1" applyBorder="1" applyAlignment="1">
      <alignment horizontal="center" vertical="center" wrapText="1"/>
    </xf>
    <xf numFmtId="0" fontId="0" fillId="0" borderId="0" xfId="0" applyAlignment="1">
      <alignment vertical="center"/>
    </xf>
    <xf numFmtId="4" fontId="2" fillId="33" borderId="12" xfId="61" applyNumberFormat="1" applyFont="1" applyFill="1" applyBorder="1" applyAlignment="1">
      <alignment horizontal="center" vertical="center"/>
    </xf>
    <xf numFmtId="0" fontId="0" fillId="0" borderId="0" xfId="0" applyFill="1" applyAlignment="1">
      <alignment/>
    </xf>
    <xf numFmtId="0" fontId="5" fillId="34" borderId="12" xfId="0" applyFont="1" applyFill="1" applyBorder="1" applyAlignment="1">
      <alignment horizontal="center" wrapText="1"/>
    </xf>
    <xf numFmtId="0" fontId="5" fillId="34" borderId="12" xfId="0" applyFont="1" applyFill="1" applyBorder="1" applyAlignment="1">
      <alignment horizontal="justify" vertical="center" wrapText="1"/>
    </xf>
    <xf numFmtId="0" fontId="3" fillId="33" borderId="12" xfId="0" applyFont="1" applyFill="1" applyBorder="1" applyAlignment="1">
      <alignment horizontal="center" vertical="center" wrapText="1"/>
    </xf>
    <xf numFmtId="0" fontId="14" fillId="0" borderId="0" xfId="0" applyFont="1" applyAlignment="1">
      <alignment/>
    </xf>
    <xf numFmtId="4" fontId="1" fillId="0" borderId="0" xfId="0" applyNumberFormat="1" applyFont="1" applyAlignment="1">
      <alignment horizontal="center"/>
    </xf>
    <xf numFmtId="4" fontId="2" fillId="0" borderId="12" xfId="0" applyNumberFormat="1" applyFont="1" applyBorder="1" applyAlignment="1">
      <alignment horizontal="center" vertical="center" wrapText="1"/>
    </xf>
    <xf numFmtId="4" fontId="1" fillId="0" borderId="12" xfId="61" applyNumberFormat="1" applyFont="1" applyFill="1" applyBorder="1" applyAlignment="1">
      <alignment horizontal="center"/>
    </xf>
    <xf numFmtId="0" fontId="2" fillId="34" borderId="12" xfId="0" applyFont="1" applyFill="1" applyBorder="1" applyAlignment="1">
      <alignment horizontal="center" wrapText="1"/>
    </xf>
    <xf numFmtId="0" fontId="3" fillId="34" borderId="12" xfId="0" applyFont="1" applyFill="1" applyBorder="1" applyAlignment="1">
      <alignment horizontal="center" vertical="top" wrapText="1"/>
    </xf>
    <xf numFmtId="4" fontId="2" fillId="34" borderId="12" xfId="61" applyNumberFormat="1" applyFont="1" applyFill="1" applyBorder="1" applyAlignment="1">
      <alignment horizontal="center"/>
    </xf>
    <xf numFmtId="4" fontId="2" fillId="34" borderId="12" xfId="0" applyNumberFormat="1" applyFont="1" applyFill="1" applyBorder="1" applyAlignment="1">
      <alignment horizontal="center"/>
    </xf>
    <xf numFmtId="0" fontId="2" fillId="34" borderId="12" xfId="0" applyFont="1" applyFill="1" applyBorder="1" applyAlignment="1">
      <alignment horizontal="center" vertical="center" wrapText="1"/>
    </xf>
    <xf numFmtId="4" fontId="2" fillId="34" borderId="12" xfId="61" applyNumberFormat="1" applyFont="1" applyFill="1" applyBorder="1" applyAlignment="1">
      <alignment horizontal="center" vertical="center"/>
    </xf>
    <xf numFmtId="4" fontId="2" fillId="34" borderId="12" xfId="0" applyNumberFormat="1" applyFont="1" applyFill="1" applyBorder="1" applyAlignment="1">
      <alignment horizontal="center" vertical="center"/>
    </xf>
    <xf numFmtId="0" fontId="2" fillId="34" borderId="13" xfId="0" applyFont="1" applyFill="1" applyBorder="1" applyAlignment="1">
      <alignment horizontal="center" wrapText="1"/>
    </xf>
    <xf numFmtId="49" fontId="1" fillId="0" borderId="12" xfId="0" applyNumberFormat="1" applyFont="1" applyBorder="1" applyAlignment="1">
      <alignment horizontal="center"/>
    </xf>
    <xf numFmtId="2" fontId="4" fillId="0" borderId="1" xfId="33" applyNumberFormat="1" applyFont="1" applyAlignment="1" applyProtection="1">
      <alignment horizontal="center" wrapText="1"/>
      <protection locked="0"/>
    </xf>
    <xf numFmtId="49" fontId="4" fillId="0" borderId="14" xfId="33" applyNumberFormat="1" applyFont="1" applyBorder="1" applyAlignment="1" applyProtection="1">
      <alignment horizontal="center" wrapText="1"/>
      <protection locked="0"/>
    </xf>
    <xf numFmtId="0" fontId="8" fillId="0" borderId="0" xfId="0" applyFont="1" applyAlignment="1">
      <alignment horizontal="justify" vertical="center" wrapText="1"/>
    </xf>
    <xf numFmtId="0" fontId="8" fillId="0" borderId="11" xfId="0" applyFont="1" applyBorder="1" applyAlignment="1">
      <alignment horizontal="center" vertical="center" wrapText="1"/>
    </xf>
    <xf numFmtId="0" fontId="2" fillId="34" borderId="12" xfId="0" applyFont="1" applyFill="1" applyBorder="1" applyAlignment="1">
      <alignment horizontal="justify" vertical="center" wrapText="1"/>
    </xf>
    <xf numFmtId="0" fontId="1" fillId="0" borderId="12" xfId="0" applyFont="1" applyBorder="1" applyAlignment="1">
      <alignment horizontal="justify" vertical="center" wrapText="1"/>
    </xf>
    <xf numFmtId="0" fontId="4" fillId="0" borderId="1" xfId="33" applyNumberFormat="1" applyFont="1" applyAlignment="1" applyProtection="1">
      <alignment horizontal="justify" vertical="center" wrapText="1"/>
      <protection locked="0"/>
    </xf>
    <xf numFmtId="0" fontId="15" fillId="34" borderId="12" xfId="0" applyFont="1" applyFill="1" applyBorder="1" applyAlignment="1">
      <alignment horizontal="justify" vertical="center" wrapText="1"/>
    </xf>
    <xf numFmtId="0" fontId="4" fillId="0" borderId="12" xfId="0" applyFont="1" applyBorder="1" applyAlignment="1">
      <alignment horizontal="justify" vertical="center" wrapText="1"/>
    </xf>
    <xf numFmtId="0" fontId="2" fillId="34" borderId="12" xfId="0" applyNumberFormat="1" applyFont="1" applyFill="1" applyBorder="1" applyAlignment="1">
      <alignment horizontal="justify" vertical="center" wrapText="1"/>
    </xf>
    <xf numFmtId="0" fontId="1" fillId="0" borderId="12" xfId="0" applyNumberFormat="1" applyFont="1" applyBorder="1" applyAlignment="1">
      <alignment horizontal="justify" vertical="center" wrapText="1"/>
    </xf>
    <xf numFmtId="0" fontId="1" fillId="0" borderId="12" xfId="0" applyNumberFormat="1" applyFont="1" applyFill="1" applyBorder="1" applyAlignment="1">
      <alignment horizontal="justify" vertical="center" wrapText="1"/>
    </xf>
    <xf numFmtId="0" fontId="1" fillId="0" borderId="12" xfId="0" applyFont="1" applyFill="1" applyBorder="1" applyAlignment="1">
      <alignment horizontal="justify" vertical="center" wrapText="1"/>
    </xf>
    <xf numFmtId="0" fontId="14" fillId="33" borderId="12" xfId="0" applyFont="1" applyFill="1" applyBorder="1" applyAlignment="1">
      <alignment vertical="center"/>
    </xf>
    <xf numFmtId="0" fontId="14" fillId="33" borderId="12" xfId="0" applyFont="1" applyFill="1" applyBorder="1" applyAlignment="1">
      <alignment horizontal="center"/>
    </xf>
    <xf numFmtId="0" fontId="4" fillId="0" borderId="1" xfId="33" applyNumberFormat="1" applyFont="1" applyAlignment="1" applyProtection="1">
      <alignment horizontal="justify" vertical="top" wrapText="1"/>
      <protection locked="0"/>
    </xf>
    <xf numFmtId="49" fontId="4" fillId="0" borderId="1" xfId="33" applyNumberFormat="1" applyFont="1" applyAlignment="1" applyProtection="1">
      <alignment horizontal="center" wrapText="1"/>
      <protection locked="0"/>
    </xf>
    <xf numFmtId="4" fontId="5" fillId="34" borderId="12" xfId="0" applyNumberFormat="1" applyFont="1" applyFill="1" applyBorder="1" applyAlignment="1">
      <alignment horizontal="center"/>
    </xf>
    <xf numFmtId="0" fontId="4" fillId="0" borderId="12" xfId="0" applyFont="1" applyFill="1" applyBorder="1" applyAlignment="1">
      <alignment horizontal="justify" vertical="center" wrapText="1"/>
    </xf>
    <xf numFmtId="0" fontId="6" fillId="34" borderId="12" xfId="0" applyFont="1" applyFill="1" applyBorder="1" applyAlignment="1">
      <alignment horizontal="justify" wrapText="1"/>
    </xf>
    <xf numFmtId="0" fontId="15" fillId="34" borderId="12" xfId="0" applyFont="1" applyFill="1" applyBorder="1" applyAlignment="1">
      <alignment horizontal="justify" vertical="top" wrapText="1"/>
    </xf>
    <xf numFmtId="0" fontId="1" fillId="0" borderId="12" xfId="0" applyFont="1" applyFill="1" applyBorder="1" applyAlignment="1">
      <alignment horizontal="justify" wrapText="1"/>
    </xf>
    <xf numFmtId="4" fontId="0" fillId="0" borderId="0" xfId="0" applyNumberFormat="1" applyAlignment="1">
      <alignment/>
    </xf>
    <xf numFmtId="0" fontId="4" fillId="0" borderId="15" xfId="33" applyNumberFormat="1" applyFont="1" applyBorder="1" applyAlignment="1" applyProtection="1">
      <alignment horizontal="justify" vertical="center" wrapText="1"/>
      <protection locked="0"/>
    </xf>
    <xf numFmtId="49" fontId="4" fillId="0" borderId="15" xfId="33" applyNumberFormat="1" applyFont="1" applyBorder="1" applyAlignment="1" applyProtection="1">
      <alignment horizontal="center" wrapText="1"/>
      <protection locked="0"/>
    </xf>
    <xf numFmtId="0" fontId="1" fillId="0" borderId="16" xfId="0" applyFont="1" applyBorder="1" applyAlignment="1">
      <alignment horizontal="center" wrapText="1"/>
    </xf>
    <xf numFmtId="4" fontId="1" fillId="0" borderId="16" xfId="0" applyNumberFormat="1" applyFont="1" applyFill="1" applyBorder="1" applyAlignment="1">
      <alignment horizontal="center"/>
    </xf>
    <xf numFmtId="181" fontId="0" fillId="0" borderId="0" xfId="0" applyNumberFormat="1" applyAlignment="1">
      <alignment/>
    </xf>
    <xf numFmtId="4" fontId="1" fillId="0" borderId="0" xfId="0" applyNumberFormat="1" applyFont="1" applyFill="1" applyBorder="1" applyAlignment="1">
      <alignment horizontal="center"/>
    </xf>
    <xf numFmtId="0" fontId="2" fillId="33" borderId="12" xfId="0" applyFont="1" applyFill="1" applyBorder="1" applyAlignment="1">
      <alignment horizontal="justify" vertical="center" wrapText="1"/>
    </xf>
    <xf numFmtId="0" fontId="1" fillId="33" borderId="12" xfId="0" applyFont="1" applyFill="1" applyBorder="1" applyAlignment="1">
      <alignment horizontal="center" wrapText="1"/>
    </xf>
    <xf numFmtId="4" fontId="1" fillId="34" borderId="12" xfId="0" applyNumberFormat="1" applyFont="1" applyFill="1" applyBorder="1" applyAlignment="1">
      <alignment horizontal="center"/>
    </xf>
    <xf numFmtId="4" fontId="2" fillId="33" borderId="12" xfId="0" applyNumberFormat="1" applyFont="1" applyFill="1" applyBorder="1" applyAlignment="1">
      <alignment horizontal="center"/>
    </xf>
    <xf numFmtId="4" fontId="0" fillId="0" borderId="0" xfId="0" applyNumberFormat="1" applyAlignment="1">
      <alignment horizontal="center"/>
    </xf>
    <xf numFmtId="4" fontId="2" fillId="0" borderId="12" xfId="61" applyNumberFormat="1" applyFont="1" applyFill="1" applyBorder="1" applyAlignment="1">
      <alignment horizontal="center"/>
    </xf>
    <xf numFmtId="4" fontId="2" fillId="0" borderId="12" xfId="61" applyNumberFormat="1" applyFont="1" applyFill="1" applyBorder="1" applyAlignment="1">
      <alignment horizontal="center" vertical="center"/>
    </xf>
    <xf numFmtId="0" fontId="6" fillId="34" borderId="12" xfId="0" applyFont="1" applyFill="1" applyBorder="1" applyAlignment="1">
      <alignment horizontal="justify" vertical="center" wrapText="1"/>
    </xf>
    <xf numFmtId="0" fontId="1" fillId="0" borderId="13" xfId="0" applyFont="1" applyFill="1" applyBorder="1" applyAlignment="1">
      <alignment horizontal="center" wrapText="1"/>
    </xf>
    <xf numFmtId="4" fontId="1" fillId="0" borderId="12" xfId="0" applyNumberFormat="1" applyFont="1" applyBorder="1" applyAlignment="1">
      <alignment horizontal="center" vertical="center"/>
    </xf>
    <xf numFmtId="0" fontId="11" fillId="0" borderId="0" xfId="0" applyFont="1" applyBorder="1" applyAlignment="1">
      <alignment horizontal="center" wrapText="1"/>
    </xf>
    <xf numFmtId="0" fontId="12" fillId="0" borderId="0" xfId="0" applyFont="1" applyAlignment="1">
      <alignment horizontal="right"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st15"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181"/>
  <sheetViews>
    <sheetView tabSelected="1" zoomScalePageLayoutView="0" workbookViewId="0" topLeftCell="A1">
      <selection activeCell="I8" sqref="I8"/>
    </sheetView>
  </sheetViews>
  <sheetFormatPr defaultColWidth="9.00390625" defaultRowHeight="12.75"/>
  <cols>
    <col min="1" max="1" width="83.125" style="19" customWidth="1"/>
    <col min="2" max="2" width="17.625" style="2" customWidth="1"/>
    <col min="3" max="3" width="7.375" style="2" customWidth="1"/>
    <col min="4" max="4" width="18.00390625" style="26" hidden="1" customWidth="1"/>
    <col min="5" max="5" width="14.375" style="26" hidden="1" customWidth="1"/>
    <col min="6" max="6" width="16.375" style="26" customWidth="1"/>
    <col min="7" max="7" width="17.00390625" style="0" customWidth="1"/>
    <col min="9" max="9" width="13.875" style="0" bestFit="1" customWidth="1"/>
  </cols>
  <sheetData>
    <row r="1" spans="1:7" ht="45" customHeight="1">
      <c r="A1" s="40"/>
      <c r="B1" s="78" t="s">
        <v>302</v>
      </c>
      <c r="C1" s="78"/>
      <c r="D1" s="78"/>
      <c r="E1" s="78"/>
      <c r="F1" s="78"/>
      <c r="G1" s="78"/>
    </row>
    <row r="3" spans="1:7" ht="12.75" customHeight="1">
      <c r="A3" s="77" t="s">
        <v>153</v>
      </c>
      <c r="B3" s="77"/>
      <c r="C3" s="77"/>
      <c r="D3" s="77"/>
      <c r="E3" s="77"/>
      <c r="F3" s="77"/>
      <c r="G3" s="77"/>
    </row>
    <row r="4" spans="1:9" ht="80.25" customHeight="1">
      <c r="A4" s="77"/>
      <c r="B4" s="77"/>
      <c r="C4" s="77"/>
      <c r="D4" s="77"/>
      <c r="E4" s="77"/>
      <c r="F4" s="77"/>
      <c r="G4" s="77"/>
      <c r="I4" s="65"/>
    </row>
    <row r="5" spans="1:3" ht="15.75" customHeight="1">
      <c r="A5" s="41"/>
      <c r="B5" s="1"/>
      <c r="C5" s="1"/>
    </row>
    <row r="6" spans="1:7" s="12" customFormat="1" ht="51" customHeight="1">
      <c r="A6" s="10" t="s">
        <v>176</v>
      </c>
      <c r="B6" s="11" t="s">
        <v>182</v>
      </c>
      <c r="C6" s="11" t="s">
        <v>183</v>
      </c>
      <c r="D6" s="27" t="s">
        <v>207</v>
      </c>
      <c r="E6" s="27" t="s">
        <v>83</v>
      </c>
      <c r="F6" s="27" t="s">
        <v>207</v>
      </c>
      <c r="G6" s="27" t="s">
        <v>96</v>
      </c>
    </row>
    <row r="7" spans="1:7" ht="39" customHeight="1">
      <c r="A7" s="24" t="s">
        <v>198</v>
      </c>
      <c r="B7" s="3" t="s">
        <v>204</v>
      </c>
      <c r="C7" s="9"/>
      <c r="D7" s="16">
        <f>D8+D16+D26+D30+D33+D35+D40</f>
        <v>102054202.7</v>
      </c>
      <c r="E7" s="16">
        <f>E8+E16+E26+E30+E33+E35+E40</f>
        <v>0</v>
      </c>
      <c r="F7" s="16">
        <f>D7+E7</f>
        <v>102054202.7</v>
      </c>
      <c r="G7" s="16">
        <f>G8+G16+G26+G30+G33+G35+G40</f>
        <v>103820954.48</v>
      </c>
    </row>
    <row r="8" spans="1:7" ht="31.5" customHeight="1">
      <c r="A8" s="42" t="s">
        <v>202</v>
      </c>
      <c r="B8" s="29" t="s">
        <v>179</v>
      </c>
      <c r="C8" s="30"/>
      <c r="D8" s="31">
        <f>SUM(D9:D15)</f>
        <v>39641392.44</v>
      </c>
      <c r="E8" s="31">
        <f>SUM(E9:E15)</f>
        <v>0</v>
      </c>
      <c r="F8" s="31">
        <f aca="true" t="shared" si="0" ref="F8:F71">D8+E8</f>
        <v>39641392.44</v>
      </c>
      <c r="G8" s="31">
        <f>SUM(G9:G15)</f>
        <v>40605687.84</v>
      </c>
    </row>
    <row r="9" spans="1:9" ht="64.5" customHeight="1">
      <c r="A9" s="43" t="s">
        <v>177</v>
      </c>
      <c r="B9" s="4" t="s">
        <v>178</v>
      </c>
      <c r="C9" s="4">
        <v>100</v>
      </c>
      <c r="D9" s="14">
        <v>5724625.6</v>
      </c>
      <c r="E9" s="14"/>
      <c r="F9" s="72">
        <f t="shared" si="0"/>
        <v>5724625.6</v>
      </c>
      <c r="G9" s="14">
        <v>5724600</v>
      </c>
      <c r="I9" s="60"/>
    </row>
    <row r="10" spans="1:9" ht="45.75" customHeight="1">
      <c r="A10" s="43" t="s">
        <v>180</v>
      </c>
      <c r="B10" s="4" t="s">
        <v>178</v>
      </c>
      <c r="C10" s="4">
        <v>200</v>
      </c>
      <c r="D10" s="14">
        <v>6416691</v>
      </c>
      <c r="E10" s="14"/>
      <c r="F10" s="72">
        <f>D10+E10</f>
        <v>6416691</v>
      </c>
      <c r="G10" s="14">
        <v>6416600</v>
      </c>
      <c r="I10" s="60"/>
    </row>
    <row r="11" spans="1:7" ht="31.5" customHeight="1">
      <c r="A11" s="43" t="s">
        <v>181</v>
      </c>
      <c r="B11" s="4" t="s">
        <v>178</v>
      </c>
      <c r="C11" s="4">
        <v>800</v>
      </c>
      <c r="D11" s="14">
        <v>133400</v>
      </c>
      <c r="E11" s="14"/>
      <c r="F11" s="72">
        <f t="shared" si="0"/>
        <v>133400</v>
      </c>
      <c r="G11" s="14">
        <v>133400</v>
      </c>
    </row>
    <row r="12" spans="1:7" ht="49.5" customHeight="1">
      <c r="A12" s="43" t="s">
        <v>81</v>
      </c>
      <c r="B12" s="4" t="s">
        <v>211</v>
      </c>
      <c r="C12" s="4">
        <v>200</v>
      </c>
      <c r="D12" s="14">
        <v>128155.84</v>
      </c>
      <c r="E12" s="14"/>
      <c r="F12" s="72">
        <f t="shared" si="0"/>
        <v>128155.84</v>
      </c>
      <c r="G12" s="14">
        <v>128155.84</v>
      </c>
    </row>
    <row r="13" spans="1:7" ht="180" customHeight="1">
      <c r="A13" s="43" t="s">
        <v>200</v>
      </c>
      <c r="B13" s="4" t="s">
        <v>201</v>
      </c>
      <c r="C13" s="4">
        <v>100</v>
      </c>
      <c r="D13" s="14">
        <v>20884630</v>
      </c>
      <c r="E13" s="14"/>
      <c r="F13" s="72">
        <f t="shared" si="0"/>
        <v>20884630</v>
      </c>
      <c r="G13" s="14">
        <v>21849042</v>
      </c>
    </row>
    <row r="14" spans="1:7" ht="144" customHeight="1">
      <c r="A14" s="43" t="s">
        <v>41</v>
      </c>
      <c r="B14" s="4" t="s">
        <v>201</v>
      </c>
      <c r="C14" s="4">
        <v>200</v>
      </c>
      <c r="D14" s="14">
        <v>83490</v>
      </c>
      <c r="E14" s="14"/>
      <c r="F14" s="72">
        <f t="shared" si="0"/>
        <v>83490</v>
      </c>
      <c r="G14" s="14">
        <v>83490</v>
      </c>
    </row>
    <row r="15" spans="1:7" ht="48" customHeight="1">
      <c r="A15" s="43" t="s">
        <v>42</v>
      </c>
      <c r="B15" s="4" t="s">
        <v>43</v>
      </c>
      <c r="C15" s="4">
        <v>200</v>
      </c>
      <c r="D15" s="14">
        <f>1221800+5048600</f>
        <v>6270400</v>
      </c>
      <c r="E15" s="14"/>
      <c r="F15" s="72">
        <f t="shared" si="0"/>
        <v>6270400</v>
      </c>
      <c r="G15" s="14">
        <v>6270400</v>
      </c>
    </row>
    <row r="16" spans="1:7" ht="31.5" customHeight="1">
      <c r="A16" s="42" t="s">
        <v>203</v>
      </c>
      <c r="B16" s="29" t="s">
        <v>212</v>
      </c>
      <c r="C16" s="6"/>
      <c r="D16" s="32">
        <f>SUM(D17:D25)</f>
        <v>52628901</v>
      </c>
      <c r="E16" s="32"/>
      <c r="F16" s="31">
        <f t="shared" si="0"/>
        <v>52628901</v>
      </c>
      <c r="G16" s="32">
        <f>SUM(G17:G25)</f>
        <v>53857272</v>
      </c>
    </row>
    <row r="17" spans="1:7" ht="72" customHeight="1">
      <c r="A17" s="43" t="s">
        <v>44</v>
      </c>
      <c r="B17" s="4" t="s">
        <v>235</v>
      </c>
      <c r="C17" s="4">
        <v>100</v>
      </c>
      <c r="D17" s="14">
        <v>2816798.88</v>
      </c>
      <c r="E17" s="14"/>
      <c r="F17" s="72">
        <f t="shared" si="0"/>
        <v>2816798.88</v>
      </c>
      <c r="G17" s="14">
        <v>2810500</v>
      </c>
    </row>
    <row r="18" spans="1:7" ht="48" customHeight="1">
      <c r="A18" s="43" t="s">
        <v>47</v>
      </c>
      <c r="B18" s="4" t="s">
        <v>235</v>
      </c>
      <c r="C18" s="4">
        <v>200</v>
      </c>
      <c r="D18" s="14">
        <f>4416388.8+851400</f>
        <v>5267788.8</v>
      </c>
      <c r="E18" s="14"/>
      <c r="F18" s="72">
        <f t="shared" si="0"/>
        <v>5267788.8</v>
      </c>
      <c r="G18" s="14">
        <v>5130000</v>
      </c>
    </row>
    <row r="19" spans="1:7" ht="48.75" customHeight="1">
      <c r="A19" s="43" t="s">
        <v>114</v>
      </c>
      <c r="B19" s="4" t="s">
        <v>235</v>
      </c>
      <c r="C19" s="4">
        <v>600</v>
      </c>
      <c r="D19" s="14">
        <v>11313753.32</v>
      </c>
      <c r="E19" s="14"/>
      <c r="F19" s="72">
        <f t="shared" si="0"/>
        <v>11313753.32</v>
      </c>
      <c r="G19" s="14">
        <v>11121500</v>
      </c>
    </row>
    <row r="20" spans="1:7" ht="32.25" customHeight="1">
      <c r="A20" s="43" t="s">
        <v>48</v>
      </c>
      <c r="B20" s="4" t="s">
        <v>235</v>
      </c>
      <c r="C20" s="4">
        <v>800</v>
      </c>
      <c r="D20" s="14">
        <v>44400</v>
      </c>
      <c r="E20" s="14"/>
      <c r="F20" s="72">
        <f t="shared" si="0"/>
        <v>44400</v>
      </c>
      <c r="G20" s="14">
        <v>44400</v>
      </c>
    </row>
    <row r="21" spans="1:7" ht="48.75" customHeight="1">
      <c r="A21" s="43" t="s">
        <v>116</v>
      </c>
      <c r="B21" s="4" t="s">
        <v>113</v>
      </c>
      <c r="C21" s="4">
        <v>200</v>
      </c>
      <c r="D21" s="14">
        <v>72200</v>
      </c>
      <c r="E21" s="14"/>
      <c r="F21" s="72">
        <f t="shared" si="0"/>
        <v>72200</v>
      </c>
      <c r="G21" s="14">
        <v>72200</v>
      </c>
    </row>
    <row r="22" spans="1:9" ht="46.5" customHeight="1">
      <c r="A22" s="43" t="s">
        <v>115</v>
      </c>
      <c r="B22" s="4" t="s">
        <v>113</v>
      </c>
      <c r="C22" s="4">
        <v>600</v>
      </c>
      <c r="D22" s="14">
        <v>77200</v>
      </c>
      <c r="E22" s="14"/>
      <c r="F22" s="72">
        <f t="shared" si="0"/>
        <v>77200</v>
      </c>
      <c r="G22" s="14">
        <v>77200</v>
      </c>
      <c r="I22" s="60"/>
    </row>
    <row r="23" spans="1:7" ht="158.25" customHeight="1">
      <c r="A23" s="43" t="s">
        <v>49</v>
      </c>
      <c r="B23" s="4" t="s">
        <v>234</v>
      </c>
      <c r="C23" s="4">
        <v>100</v>
      </c>
      <c r="D23" s="14">
        <v>14258322</v>
      </c>
      <c r="E23" s="14"/>
      <c r="F23" s="72">
        <f t="shared" si="0"/>
        <v>14258322</v>
      </c>
      <c r="G23" s="14">
        <v>14923080</v>
      </c>
    </row>
    <row r="24" spans="1:7" ht="126" customHeight="1">
      <c r="A24" s="43" t="s">
        <v>50</v>
      </c>
      <c r="B24" s="4" t="s">
        <v>234</v>
      </c>
      <c r="C24" s="4">
        <v>200</v>
      </c>
      <c r="D24" s="15">
        <v>96180</v>
      </c>
      <c r="E24" s="15"/>
      <c r="F24" s="72">
        <f t="shared" si="0"/>
        <v>96180</v>
      </c>
      <c r="G24" s="15">
        <v>96180</v>
      </c>
    </row>
    <row r="25" spans="1:7" ht="141.75" customHeight="1">
      <c r="A25" s="43" t="s">
        <v>233</v>
      </c>
      <c r="B25" s="4" t="s">
        <v>234</v>
      </c>
      <c r="C25" s="4">
        <v>600</v>
      </c>
      <c r="D25" s="13">
        <v>18682258</v>
      </c>
      <c r="E25" s="13"/>
      <c r="F25" s="72">
        <f t="shared" si="0"/>
        <v>18682258</v>
      </c>
      <c r="G25" s="13">
        <v>19582212</v>
      </c>
    </row>
    <row r="26" spans="1:7" ht="31.5" customHeight="1">
      <c r="A26" s="42" t="s">
        <v>248</v>
      </c>
      <c r="B26" s="29" t="s">
        <v>249</v>
      </c>
      <c r="C26" s="29"/>
      <c r="D26" s="32">
        <f>SUM(D27:D29)</f>
        <v>3416484.62</v>
      </c>
      <c r="E26" s="32"/>
      <c r="F26" s="31">
        <f t="shared" si="0"/>
        <v>3416484.62</v>
      </c>
      <c r="G26" s="32">
        <f>SUM(G27:G29)</f>
        <v>3026730</v>
      </c>
    </row>
    <row r="27" spans="1:7" ht="48" customHeight="1">
      <c r="A27" s="43" t="s">
        <v>189</v>
      </c>
      <c r="B27" s="4" t="s">
        <v>53</v>
      </c>
      <c r="C27" s="4">
        <v>600</v>
      </c>
      <c r="D27" s="14">
        <f>3400284.62-50000</f>
        <v>3350284.62</v>
      </c>
      <c r="E27" s="14"/>
      <c r="F27" s="72">
        <f t="shared" si="0"/>
        <v>3350284.62</v>
      </c>
      <c r="G27" s="14">
        <v>2960530</v>
      </c>
    </row>
    <row r="28" spans="1:7" ht="48" customHeight="1">
      <c r="A28" s="43" t="s">
        <v>82</v>
      </c>
      <c r="B28" s="4" t="s">
        <v>210</v>
      </c>
      <c r="C28" s="4">
        <v>600</v>
      </c>
      <c r="D28" s="14">
        <v>16200</v>
      </c>
      <c r="E28" s="14"/>
      <c r="F28" s="72">
        <f t="shared" si="0"/>
        <v>16200</v>
      </c>
      <c r="G28" s="14">
        <v>16200</v>
      </c>
    </row>
    <row r="29" spans="1:7" ht="78.75" customHeight="1">
      <c r="A29" s="43" t="s">
        <v>52</v>
      </c>
      <c r="B29" s="4" t="s">
        <v>54</v>
      </c>
      <c r="C29" s="4">
        <v>600</v>
      </c>
      <c r="D29" s="14">
        <v>50000</v>
      </c>
      <c r="E29" s="14"/>
      <c r="F29" s="72">
        <f t="shared" si="0"/>
        <v>50000</v>
      </c>
      <c r="G29" s="14">
        <v>50000</v>
      </c>
    </row>
    <row r="30" spans="1:7" ht="18" customHeight="1">
      <c r="A30" s="42" t="s">
        <v>224</v>
      </c>
      <c r="B30" s="29" t="s">
        <v>225</v>
      </c>
      <c r="C30" s="29"/>
      <c r="D30" s="32">
        <f>SUM(D31:D32)</f>
        <v>323400</v>
      </c>
      <c r="E30" s="32"/>
      <c r="F30" s="31">
        <f t="shared" si="0"/>
        <v>323400</v>
      </c>
      <c r="G30" s="32">
        <f>SUM(G31:G32)</f>
        <v>323400</v>
      </c>
    </row>
    <row r="31" spans="1:7" ht="46.5" customHeight="1">
      <c r="A31" s="43" t="s">
        <v>283</v>
      </c>
      <c r="B31" s="4" t="s">
        <v>284</v>
      </c>
      <c r="C31" s="4">
        <v>200</v>
      </c>
      <c r="D31" s="14">
        <v>300300</v>
      </c>
      <c r="E31" s="14"/>
      <c r="F31" s="72">
        <f t="shared" si="0"/>
        <v>300300</v>
      </c>
      <c r="G31" s="14">
        <v>300300</v>
      </c>
    </row>
    <row r="32" spans="1:7" ht="63" customHeight="1">
      <c r="A32" s="43" t="s">
        <v>94</v>
      </c>
      <c r="B32" s="4" t="s">
        <v>95</v>
      </c>
      <c r="C32" s="4">
        <v>200</v>
      </c>
      <c r="D32" s="14">
        <v>23100</v>
      </c>
      <c r="E32" s="14"/>
      <c r="F32" s="72">
        <f t="shared" si="0"/>
        <v>23100</v>
      </c>
      <c r="G32" s="14">
        <v>23100</v>
      </c>
    </row>
    <row r="33" spans="1:7" ht="46.5" customHeight="1">
      <c r="A33" s="42" t="s">
        <v>226</v>
      </c>
      <c r="B33" s="29" t="s">
        <v>227</v>
      </c>
      <c r="C33" s="29"/>
      <c r="D33" s="32">
        <f>SUM(D34:D34)</f>
        <v>400000</v>
      </c>
      <c r="E33" s="32"/>
      <c r="F33" s="31">
        <f t="shared" si="0"/>
        <v>400000</v>
      </c>
      <c r="G33" s="32">
        <f>SUM(G34:G34)</f>
        <v>400000</v>
      </c>
    </row>
    <row r="34" spans="1:7" ht="78.75" customHeight="1">
      <c r="A34" s="44" t="s">
        <v>140</v>
      </c>
      <c r="B34" s="38" t="s">
        <v>141</v>
      </c>
      <c r="C34" s="4">
        <v>600</v>
      </c>
      <c r="D34" s="13">
        <v>400000</v>
      </c>
      <c r="E34" s="13"/>
      <c r="F34" s="72">
        <f t="shared" si="0"/>
        <v>400000</v>
      </c>
      <c r="G34" s="13">
        <v>400000</v>
      </c>
    </row>
    <row r="35" spans="1:7" ht="32.25" customHeight="1">
      <c r="A35" s="42" t="s">
        <v>228</v>
      </c>
      <c r="B35" s="29" t="s">
        <v>229</v>
      </c>
      <c r="C35" s="29"/>
      <c r="D35" s="32">
        <f>SUM(D36:D39)</f>
        <v>2731264.64</v>
      </c>
      <c r="E35" s="32"/>
      <c r="F35" s="31">
        <f t="shared" si="0"/>
        <v>2731264.64</v>
      </c>
      <c r="G35" s="32">
        <f>SUM(G36:G39)</f>
        <v>2731264.64</v>
      </c>
    </row>
    <row r="36" spans="1:7" ht="95.25" customHeight="1">
      <c r="A36" s="43" t="s">
        <v>76</v>
      </c>
      <c r="B36" s="4" t="s">
        <v>268</v>
      </c>
      <c r="C36" s="4">
        <v>200</v>
      </c>
      <c r="D36" s="14">
        <v>392770</v>
      </c>
      <c r="E36" s="14"/>
      <c r="F36" s="72">
        <f t="shared" si="0"/>
        <v>392770</v>
      </c>
      <c r="G36" s="14">
        <v>392770</v>
      </c>
    </row>
    <row r="37" spans="1:7" ht="66" customHeight="1">
      <c r="A37" s="43" t="s">
        <v>269</v>
      </c>
      <c r="B37" s="4" t="s">
        <v>270</v>
      </c>
      <c r="C37" s="4">
        <v>300</v>
      </c>
      <c r="D37" s="14">
        <v>919294.64</v>
      </c>
      <c r="E37" s="14"/>
      <c r="F37" s="72">
        <f t="shared" si="0"/>
        <v>919294.64</v>
      </c>
      <c r="G37" s="14">
        <v>919294.64</v>
      </c>
    </row>
    <row r="38" spans="1:7" ht="62.25" customHeight="1">
      <c r="A38" s="43" t="s">
        <v>152</v>
      </c>
      <c r="B38" s="4" t="s">
        <v>51</v>
      </c>
      <c r="C38" s="4">
        <v>200</v>
      </c>
      <c r="D38" s="14">
        <v>388500</v>
      </c>
      <c r="E38" s="14"/>
      <c r="F38" s="72">
        <f t="shared" si="0"/>
        <v>388500</v>
      </c>
      <c r="G38" s="14">
        <v>388500</v>
      </c>
    </row>
    <row r="39" spans="1:7" ht="62.25" customHeight="1">
      <c r="A39" s="43" t="s">
        <v>232</v>
      </c>
      <c r="B39" s="4" t="s">
        <v>51</v>
      </c>
      <c r="C39" s="4">
        <v>600</v>
      </c>
      <c r="D39" s="14">
        <v>1030700</v>
      </c>
      <c r="E39" s="14"/>
      <c r="F39" s="72">
        <f t="shared" si="0"/>
        <v>1030700</v>
      </c>
      <c r="G39" s="14">
        <v>1030700</v>
      </c>
    </row>
    <row r="40" spans="1:7" ht="33" customHeight="1">
      <c r="A40" s="42" t="s">
        <v>67</v>
      </c>
      <c r="B40" s="29" t="s">
        <v>68</v>
      </c>
      <c r="C40" s="29"/>
      <c r="D40" s="32">
        <f>SUM(D41:D43)</f>
        <v>2912760</v>
      </c>
      <c r="E40" s="32"/>
      <c r="F40" s="31">
        <f t="shared" si="0"/>
        <v>2912760</v>
      </c>
      <c r="G40" s="32">
        <f>SUM(G41:G43)</f>
        <v>2876600</v>
      </c>
    </row>
    <row r="41" spans="1:7" ht="79.5" customHeight="1">
      <c r="A41" s="43" t="s">
        <v>301</v>
      </c>
      <c r="B41" s="4" t="s">
        <v>292</v>
      </c>
      <c r="C41" s="4">
        <v>100</v>
      </c>
      <c r="D41" s="14">
        <v>2291500</v>
      </c>
      <c r="E41" s="14"/>
      <c r="F41" s="72">
        <f t="shared" si="0"/>
        <v>2291500</v>
      </c>
      <c r="G41" s="14">
        <v>2260000</v>
      </c>
    </row>
    <row r="42" spans="1:7" ht="63" customHeight="1">
      <c r="A42" s="43" t="s">
        <v>0</v>
      </c>
      <c r="B42" s="4" t="s">
        <v>292</v>
      </c>
      <c r="C42" s="4">
        <v>200</v>
      </c>
      <c r="D42" s="14">
        <v>614660</v>
      </c>
      <c r="E42" s="14"/>
      <c r="F42" s="72">
        <f t="shared" si="0"/>
        <v>614660</v>
      </c>
      <c r="G42" s="14">
        <v>610000</v>
      </c>
    </row>
    <row r="43" spans="1:7" ht="47.25" customHeight="1">
      <c r="A43" s="43" t="s">
        <v>55</v>
      </c>
      <c r="B43" s="4" t="s">
        <v>292</v>
      </c>
      <c r="C43" s="4">
        <v>800</v>
      </c>
      <c r="D43" s="14">
        <v>6600</v>
      </c>
      <c r="E43" s="14"/>
      <c r="F43" s="72">
        <f t="shared" si="0"/>
        <v>6600</v>
      </c>
      <c r="G43" s="14">
        <v>6600</v>
      </c>
    </row>
    <row r="44" spans="1:7" s="19" customFormat="1" ht="39" customHeight="1">
      <c r="A44" s="17" t="s">
        <v>192</v>
      </c>
      <c r="B44" s="18" t="s">
        <v>117</v>
      </c>
      <c r="C44" s="18"/>
      <c r="D44" s="20">
        <f>D45+D49+D60+D65</f>
        <v>28595168</v>
      </c>
      <c r="E44" s="20"/>
      <c r="F44" s="16">
        <f t="shared" si="0"/>
        <v>28595168</v>
      </c>
      <c r="G44" s="20">
        <f>G45+G49+G60+G65</f>
        <v>27563250</v>
      </c>
    </row>
    <row r="45" spans="1:7" s="19" customFormat="1" ht="63" customHeight="1">
      <c r="A45" s="45" t="s">
        <v>250</v>
      </c>
      <c r="B45" s="29" t="s">
        <v>251</v>
      </c>
      <c r="C45" s="29"/>
      <c r="D45" s="31">
        <f>SUM(D46:D48)</f>
        <v>5407479.6</v>
      </c>
      <c r="E45" s="31"/>
      <c r="F45" s="31">
        <f t="shared" si="0"/>
        <v>5407479.6</v>
      </c>
      <c r="G45" s="31">
        <f>SUM(G46:G48)</f>
        <v>5397200</v>
      </c>
    </row>
    <row r="46" spans="1:7" ht="64.5" customHeight="1">
      <c r="A46" s="46" t="s">
        <v>75</v>
      </c>
      <c r="B46" s="4" t="s">
        <v>118</v>
      </c>
      <c r="C46" s="4">
        <v>600</v>
      </c>
      <c r="D46" s="14">
        <f>5381279.6-70000</f>
        <v>5311279.6</v>
      </c>
      <c r="E46" s="14"/>
      <c r="F46" s="72">
        <f t="shared" si="0"/>
        <v>5311279.6</v>
      </c>
      <c r="G46" s="14">
        <v>5301000</v>
      </c>
    </row>
    <row r="47" spans="1:7" ht="54" customHeight="1">
      <c r="A47" s="43" t="s">
        <v>82</v>
      </c>
      <c r="B47" s="4" t="s">
        <v>209</v>
      </c>
      <c r="C47" s="4">
        <v>600</v>
      </c>
      <c r="D47" s="14">
        <v>26200</v>
      </c>
      <c r="E47" s="14"/>
      <c r="F47" s="72">
        <f t="shared" si="0"/>
        <v>26200</v>
      </c>
      <c r="G47" s="14">
        <v>26200</v>
      </c>
    </row>
    <row r="48" spans="1:7" ht="63" customHeight="1">
      <c r="A48" s="43" t="s">
        <v>97</v>
      </c>
      <c r="B48" s="4" t="s">
        <v>119</v>
      </c>
      <c r="C48" s="4">
        <v>600</v>
      </c>
      <c r="D48" s="14">
        <v>70000</v>
      </c>
      <c r="E48" s="14"/>
      <c r="F48" s="72">
        <f t="shared" si="0"/>
        <v>70000</v>
      </c>
      <c r="G48" s="14">
        <v>70000</v>
      </c>
    </row>
    <row r="49" spans="1:7" ht="30" customHeight="1">
      <c r="A49" s="42" t="s">
        <v>252</v>
      </c>
      <c r="B49" s="29" t="s">
        <v>253</v>
      </c>
      <c r="C49" s="29"/>
      <c r="D49" s="32">
        <f>SUM(D50:D59)</f>
        <v>15941700</v>
      </c>
      <c r="E49" s="32"/>
      <c r="F49" s="31">
        <f t="shared" si="0"/>
        <v>15941700</v>
      </c>
      <c r="G49" s="32">
        <f>SUM(G50:G59)</f>
        <v>16072000</v>
      </c>
    </row>
    <row r="50" spans="1:7" ht="80.25" customHeight="1">
      <c r="A50" s="46" t="s">
        <v>120</v>
      </c>
      <c r="B50" s="4" t="s">
        <v>132</v>
      </c>
      <c r="C50" s="4">
        <v>600</v>
      </c>
      <c r="D50" s="14">
        <v>9012200</v>
      </c>
      <c r="E50" s="14"/>
      <c r="F50" s="72">
        <f t="shared" si="0"/>
        <v>9012200</v>
      </c>
      <c r="G50" s="14">
        <v>9142500</v>
      </c>
    </row>
    <row r="51" spans="1:7" ht="110.25" customHeight="1">
      <c r="A51" s="56" t="s">
        <v>240</v>
      </c>
      <c r="B51" s="4" t="s">
        <v>214</v>
      </c>
      <c r="C51" s="4">
        <v>600</v>
      </c>
      <c r="D51" s="14">
        <v>64500</v>
      </c>
      <c r="E51" s="14"/>
      <c r="F51" s="72">
        <f t="shared" si="0"/>
        <v>64500</v>
      </c>
      <c r="G51" s="14">
        <v>64500</v>
      </c>
    </row>
    <row r="52" spans="1:7" ht="93" customHeight="1">
      <c r="A52" s="46" t="s">
        <v>122</v>
      </c>
      <c r="B52" s="4" t="s">
        <v>121</v>
      </c>
      <c r="C52" s="4">
        <v>600</v>
      </c>
      <c r="D52" s="14">
        <v>876800</v>
      </c>
      <c r="E52" s="14"/>
      <c r="F52" s="72">
        <f t="shared" si="0"/>
        <v>876800</v>
      </c>
      <c r="G52" s="14">
        <v>876800</v>
      </c>
    </row>
    <row r="53" spans="1:7" ht="112.5" customHeight="1">
      <c r="A53" s="46" t="s">
        <v>19</v>
      </c>
      <c r="B53" s="4" t="s">
        <v>159</v>
      </c>
      <c r="C53" s="4">
        <v>600</v>
      </c>
      <c r="D53" s="14">
        <v>55200</v>
      </c>
      <c r="E53" s="14"/>
      <c r="F53" s="72">
        <f t="shared" si="0"/>
        <v>55200</v>
      </c>
      <c r="G53" s="14">
        <v>55200</v>
      </c>
    </row>
    <row r="54" spans="1:7" ht="93.75" customHeight="1">
      <c r="A54" s="46" t="s">
        <v>147</v>
      </c>
      <c r="B54" s="4" t="s">
        <v>123</v>
      </c>
      <c r="C54" s="4">
        <v>600</v>
      </c>
      <c r="D54" s="14">
        <v>2020000</v>
      </c>
      <c r="E54" s="14"/>
      <c r="F54" s="72">
        <f t="shared" si="0"/>
        <v>2020000</v>
      </c>
      <c r="G54" s="14">
        <v>2020000</v>
      </c>
    </row>
    <row r="55" spans="1:7" ht="111" customHeight="1">
      <c r="A55" s="46" t="s">
        <v>12</v>
      </c>
      <c r="B55" s="4" t="s">
        <v>160</v>
      </c>
      <c r="C55" s="4">
        <v>600</v>
      </c>
      <c r="D55" s="14">
        <v>180000</v>
      </c>
      <c r="E55" s="14"/>
      <c r="F55" s="72">
        <f t="shared" si="0"/>
        <v>180000</v>
      </c>
      <c r="G55" s="14">
        <v>180000</v>
      </c>
    </row>
    <row r="56" spans="1:7" ht="93.75" customHeight="1">
      <c r="A56" s="46" t="s">
        <v>293</v>
      </c>
      <c r="B56" s="4" t="s">
        <v>148</v>
      </c>
      <c r="C56" s="4">
        <v>600</v>
      </c>
      <c r="D56" s="14">
        <v>1272700</v>
      </c>
      <c r="E56" s="14"/>
      <c r="F56" s="72">
        <f t="shared" si="0"/>
        <v>1272700</v>
      </c>
      <c r="G56" s="14">
        <v>1272700</v>
      </c>
    </row>
    <row r="57" spans="1:7" ht="109.5" customHeight="1">
      <c r="A57" s="46" t="s">
        <v>184</v>
      </c>
      <c r="B57" s="4" t="s">
        <v>161</v>
      </c>
      <c r="C57" s="4">
        <v>600</v>
      </c>
      <c r="D57" s="14">
        <v>110300</v>
      </c>
      <c r="E57" s="14"/>
      <c r="F57" s="72">
        <f t="shared" si="0"/>
        <v>110300</v>
      </c>
      <c r="G57" s="14">
        <v>110300</v>
      </c>
    </row>
    <row r="58" spans="1:7" ht="95.25" customHeight="1">
      <c r="A58" s="46" t="s">
        <v>154</v>
      </c>
      <c r="B58" s="4" t="s">
        <v>149</v>
      </c>
      <c r="C58" s="4">
        <v>600</v>
      </c>
      <c r="D58" s="14">
        <v>2350000</v>
      </c>
      <c r="E58" s="14"/>
      <c r="F58" s="72">
        <f t="shared" si="0"/>
        <v>2350000</v>
      </c>
      <c r="G58" s="14">
        <v>2350000</v>
      </c>
    </row>
    <row r="59" spans="1:7" ht="112.5" customHeight="1">
      <c r="A59" s="46" t="s">
        <v>222</v>
      </c>
      <c r="B59" s="4" t="s">
        <v>66</v>
      </c>
      <c r="C59" s="4">
        <v>600</v>
      </c>
      <c r="D59" s="14">
        <v>0</v>
      </c>
      <c r="E59" s="14"/>
      <c r="F59" s="72">
        <f t="shared" si="0"/>
        <v>0</v>
      </c>
      <c r="G59" s="14">
        <v>0</v>
      </c>
    </row>
    <row r="60" spans="1:7" ht="32.25" customHeight="1">
      <c r="A60" s="47" t="s">
        <v>254</v>
      </c>
      <c r="B60" s="29" t="s">
        <v>255</v>
      </c>
      <c r="C60" s="29"/>
      <c r="D60" s="32">
        <f>SUM(D61:D64)</f>
        <v>5161629.2</v>
      </c>
      <c r="E60" s="32"/>
      <c r="F60" s="31">
        <f t="shared" si="0"/>
        <v>5161629.2</v>
      </c>
      <c r="G60" s="32">
        <f>SUM(G61:G64)</f>
        <v>4533750</v>
      </c>
    </row>
    <row r="61" spans="1:7" ht="96" customHeight="1">
      <c r="A61" s="46" t="s">
        <v>163</v>
      </c>
      <c r="B61" s="4" t="s">
        <v>131</v>
      </c>
      <c r="C61" s="4">
        <v>600</v>
      </c>
      <c r="D61" s="14">
        <f>2182800+1150000</f>
        <v>3332800</v>
      </c>
      <c r="E61" s="14"/>
      <c r="F61" s="72">
        <f t="shared" si="0"/>
        <v>3332800</v>
      </c>
      <c r="G61" s="14">
        <f>2219250+1150000</f>
        <v>3369250</v>
      </c>
    </row>
    <row r="62" spans="1:7" ht="95.25" customHeight="1">
      <c r="A62" s="53" t="s">
        <v>150</v>
      </c>
      <c r="B62" s="54" t="s">
        <v>151</v>
      </c>
      <c r="C62" s="4">
        <v>600</v>
      </c>
      <c r="D62" s="14">
        <v>64500</v>
      </c>
      <c r="E62" s="14"/>
      <c r="F62" s="72">
        <f t="shared" si="0"/>
        <v>64500</v>
      </c>
      <c r="G62" s="14">
        <v>64500</v>
      </c>
    </row>
    <row r="63" spans="1:7" ht="77.25" customHeight="1">
      <c r="A63" s="53" t="s">
        <v>223</v>
      </c>
      <c r="B63" s="54" t="s">
        <v>1</v>
      </c>
      <c r="C63" s="4">
        <v>600</v>
      </c>
      <c r="D63" s="14">
        <v>1664329.2</v>
      </c>
      <c r="E63" s="14"/>
      <c r="F63" s="72">
        <f t="shared" si="0"/>
        <v>1664329.2</v>
      </c>
      <c r="G63" s="14">
        <v>1000000</v>
      </c>
    </row>
    <row r="64" spans="1:7" ht="63.75" customHeight="1">
      <c r="A64" s="46" t="s">
        <v>69</v>
      </c>
      <c r="B64" s="4" t="s">
        <v>194</v>
      </c>
      <c r="C64" s="4">
        <v>600</v>
      </c>
      <c r="D64" s="14">
        <v>100000</v>
      </c>
      <c r="E64" s="14"/>
      <c r="F64" s="72">
        <f t="shared" si="0"/>
        <v>100000</v>
      </c>
      <c r="G64" s="14">
        <v>100000</v>
      </c>
    </row>
    <row r="65" spans="1:7" ht="47.25" customHeight="1">
      <c r="A65" s="42" t="s">
        <v>256</v>
      </c>
      <c r="B65" s="29" t="s">
        <v>257</v>
      </c>
      <c r="C65" s="29"/>
      <c r="D65" s="32">
        <f>SUM(D66:D67)</f>
        <v>2084359.2</v>
      </c>
      <c r="E65" s="32"/>
      <c r="F65" s="31">
        <f t="shared" si="0"/>
        <v>2084359.2</v>
      </c>
      <c r="G65" s="32">
        <f>SUM(G66:G67)</f>
        <v>1560300</v>
      </c>
    </row>
    <row r="66" spans="1:7" ht="48" customHeight="1">
      <c r="A66" s="46" t="s">
        <v>164</v>
      </c>
      <c r="B66" s="4" t="s">
        <v>165</v>
      </c>
      <c r="C66" s="4">
        <v>600</v>
      </c>
      <c r="D66" s="14">
        <f>2084359.2-60000</f>
        <v>2024359.2</v>
      </c>
      <c r="E66" s="14"/>
      <c r="F66" s="72">
        <f t="shared" si="0"/>
        <v>2024359.2</v>
      </c>
      <c r="G66" s="14">
        <v>1500300</v>
      </c>
    </row>
    <row r="67" spans="1:7" ht="47.25" customHeight="1">
      <c r="A67" s="46" t="s">
        <v>45</v>
      </c>
      <c r="B67" s="54" t="s">
        <v>46</v>
      </c>
      <c r="C67" s="4">
        <v>600</v>
      </c>
      <c r="D67" s="14">
        <v>60000</v>
      </c>
      <c r="E67" s="14"/>
      <c r="F67" s="72">
        <f t="shared" si="0"/>
        <v>60000</v>
      </c>
      <c r="G67" s="14">
        <v>60000</v>
      </c>
    </row>
    <row r="68" spans="1:7" s="19" customFormat="1" ht="55.5" customHeight="1">
      <c r="A68" s="17" t="s">
        <v>56</v>
      </c>
      <c r="B68" s="18" t="s">
        <v>166</v>
      </c>
      <c r="C68" s="18"/>
      <c r="D68" s="20">
        <f>D69+D80+D87+D91+D95</f>
        <v>30053108.25</v>
      </c>
      <c r="E68" s="20"/>
      <c r="F68" s="16">
        <f t="shared" si="0"/>
        <v>30053108.25</v>
      </c>
      <c r="G68" s="20">
        <f>G69+G80+G87+G91+G95</f>
        <v>25331810</v>
      </c>
    </row>
    <row r="69" spans="1:7" s="19" customFormat="1" ht="32.25" customHeight="1">
      <c r="A69" s="45" t="s">
        <v>258</v>
      </c>
      <c r="B69" s="33" t="s">
        <v>259</v>
      </c>
      <c r="C69" s="33"/>
      <c r="D69" s="34">
        <f>SUM(D70:D79)</f>
        <v>3861730</v>
      </c>
      <c r="E69" s="34"/>
      <c r="F69" s="31">
        <f t="shared" si="0"/>
        <v>3861730</v>
      </c>
      <c r="G69" s="34">
        <f>SUM(G70:G79)</f>
        <v>3704830</v>
      </c>
    </row>
    <row r="70" spans="1:7" ht="32.25" customHeight="1">
      <c r="A70" s="46" t="s">
        <v>139</v>
      </c>
      <c r="B70" s="4" t="s">
        <v>167</v>
      </c>
      <c r="C70" s="4">
        <v>800</v>
      </c>
      <c r="D70" s="14">
        <v>100000</v>
      </c>
      <c r="E70" s="14"/>
      <c r="F70" s="72">
        <f t="shared" si="0"/>
        <v>100000</v>
      </c>
      <c r="G70" s="14">
        <v>100000</v>
      </c>
    </row>
    <row r="71" spans="1:7" ht="68.25" customHeight="1">
      <c r="A71" s="43" t="s">
        <v>168</v>
      </c>
      <c r="B71" s="4" t="s">
        <v>3</v>
      </c>
      <c r="C71" s="4">
        <v>100</v>
      </c>
      <c r="D71" s="14">
        <v>3356900</v>
      </c>
      <c r="E71" s="14"/>
      <c r="F71" s="72">
        <f t="shared" si="0"/>
        <v>3356900</v>
      </c>
      <c r="G71" s="14">
        <v>3200000</v>
      </c>
    </row>
    <row r="72" spans="1:7" ht="47.25" customHeight="1">
      <c r="A72" s="43" t="s">
        <v>2</v>
      </c>
      <c r="B72" s="4" t="s">
        <v>3</v>
      </c>
      <c r="C72" s="4">
        <v>200</v>
      </c>
      <c r="D72" s="14">
        <v>91530</v>
      </c>
      <c r="E72" s="14"/>
      <c r="F72" s="72">
        <f aca="true" t="shared" si="1" ref="F72:F139">D72+E72</f>
        <v>91530</v>
      </c>
      <c r="G72" s="14">
        <v>91530</v>
      </c>
    </row>
    <row r="73" spans="1:7" ht="30" customHeight="1">
      <c r="A73" s="43" t="s">
        <v>4</v>
      </c>
      <c r="B73" s="4" t="s">
        <v>3</v>
      </c>
      <c r="C73" s="4">
        <v>800</v>
      </c>
      <c r="D73" s="14">
        <v>100</v>
      </c>
      <c r="E73" s="14"/>
      <c r="F73" s="72">
        <f t="shared" si="1"/>
        <v>100</v>
      </c>
      <c r="G73" s="14">
        <v>100</v>
      </c>
    </row>
    <row r="74" spans="1:7" ht="61.5" customHeight="1">
      <c r="A74" s="43" t="s">
        <v>5</v>
      </c>
      <c r="B74" s="4" t="s">
        <v>6</v>
      </c>
      <c r="C74" s="4">
        <v>200</v>
      </c>
      <c r="D74" s="14">
        <f>101900+72400+53100</f>
        <v>227400</v>
      </c>
      <c r="E74" s="14"/>
      <c r="F74" s="72">
        <f t="shared" si="1"/>
        <v>227400</v>
      </c>
      <c r="G74" s="14">
        <v>227400</v>
      </c>
    </row>
    <row r="75" spans="1:7" ht="81" customHeight="1">
      <c r="A75" s="48" t="s">
        <v>11</v>
      </c>
      <c r="B75" s="4" t="s">
        <v>8</v>
      </c>
      <c r="C75" s="4">
        <v>100</v>
      </c>
      <c r="D75" s="14">
        <v>13300</v>
      </c>
      <c r="E75" s="14"/>
      <c r="F75" s="72">
        <f t="shared" si="1"/>
        <v>13300</v>
      </c>
      <c r="G75" s="14">
        <v>13300</v>
      </c>
    </row>
    <row r="76" spans="1:7" ht="81" customHeight="1">
      <c r="A76" s="48" t="s">
        <v>15</v>
      </c>
      <c r="B76" s="4" t="s">
        <v>9</v>
      </c>
      <c r="C76" s="4">
        <v>100</v>
      </c>
      <c r="D76" s="14">
        <v>32500</v>
      </c>
      <c r="E76" s="14"/>
      <c r="F76" s="72">
        <f t="shared" si="1"/>
        <v>32500</v>
      </c>
      <c r="G76" s="14">
        <v>32500</v>
      </c>
    </row>
    <row r="77" spans="1:7" ht="78.75" customHeight="1">
      <c r="A77" s="48" t="s">
        <v>16</v>
      </c>
      <c r="B77" s="4" t="s">
        <v>10</v>
      </c>
      <c r="C77" s="4">
        <v>100</v>
      </c>
      <c r="D77" s="14">
        <v>11800</v>
      </c>
      <c r="E77" s="14"/>
      <c r="F77" s="72">
        <f t="shared" si="1"/>
        <v>11800</v>
      </c>
      <c r="G77" s="14">
        <v>11800</v>
      </c>
    </row>
    <row r="78" spans="1:7" ht="78.75" customHeight="1">
      <c r="A78" s="48" t="s">
        <v>17</v>
      </c>
      <c r="B78" s="4" t="s">
        <v>7</v>
      </c>
      <c r="C78" s="4">
        <v>100</v>
      </c>
      <c r="D78" s="14">
        <v>22900</v>
      </c>
      <c r="E78" s="14"/>
      <c r="F78" s="72">
        <f t="shared" si="1"/>
        <v>22900</v>
      </c>
      <c r="G78" s="14">
        <v>22900</v>
      </c>
    </row>
    <row r="79" spans="1:7" ht="36" customHeight="1">
      <c r="A79" s="49" t="s">
        <v>205</v>
      </c>
      <c r="B79" s="4" t="s">
        <v>206</v>
      </c>
      <c r="C79" s="4">
        <v>700</v>
      </c>
      <c r="D79" s="14">
        <v>5300</v>
      </c>
      <c r="E79" s="14"/>
      <c r="F79" s="72">
        <f t="shared" si="1"/>
        <v>5300</v>
      </c>
      <c r="G79" s="14">
        <v>5300</v>
      </c>
    </row>
    <row r="80" spans="1:7" ht="48.75" customHeight="1">
      <c r="A80" s="42" t="s">
        <v>260</v>
      </c>
      <c r="B80" s="29" t="s">
        <v>261</v>
      </c>
      <c r="C80" s="29"/>
      <c r="D80" s="32">
        <f>SUM(D81:D86)</f>
        <v>1827580</v>
      </c>
      <c r="E80" s="32"/>
      <c r="F80" s="31">
        <f t="shared" si="1"/>
        <v>1827580</v>
      </c>
      <c r="G80" s="32">
        <f>SUM(G81:G86)</f>
        <v>1766480</v>
      </c>
    </row>
    <row r="81" spans="1:7" ht="62.25" customHeight="1">
      <c r="A81" s="43" t="s">
        <v>168</v>
      </c>
      <c r="B81" s="4" t="s">
        <v>18</v>
      </c>
      <c r="C81" s="4">
        <v>100</v>
      </c>
      <c r="D81" s="14">
        <v>1661100</v>
      </c>
      <c r="E81" s="14"/>
      <c r="F81" s="72">
        <f t="shared" si="1"/>
        <v>1661100</v>
      </c>
      <c r="G81" s="14">
        <v>1600000</v>
      </c>
    </row>
    <row r="82" spans="1:7" ht="47.25" customHeight="1">
      <c r="A82" s="43" t="s">
        <v>2</v>
      </c>
      <c r="B82" s="4" t="s">
        <v>18</v>
      </c>
      <c r="C82" s="4">
        <v>200</v>
      </c>
      <c r="D82" s="14">
        <v>115680</v>
      </c>
      <c r="E82" s="14"/>
      <c r="F82" s="72">
        <f t="shared" si="1"/>
        <v>115680</v>
      </c>
      <c r="G82" s="14">
        <v>115680</v>
      </c>
    </row>
    <row r="83" spans="1:7" ht="96" customHeight="1">
      <c r="A83" s="48" t="s">
        <v>185</v>
      </c>
      <c r="B83" s="4" t="s">
        <v>33</v>
      </c>
      <c r="C83" s="4">
        <v>100</v>
      </c>
      <c r="D83" s="14">
        <v>12700</v>
      </c>
      <c r="E83" s="14"/>
      <c r="F83" s="72">
        <f t="shared" si="1"/>
        <v>12700</v>
      </c>
      <c r="G83" s="14">
        <v>12700</v>
      </c>
    </row>
    <row r="84" spans="1:7" ht="96" customHeight="1">
      <c r="A84" s="48" t="s">
        <v>24</v>
      </c>
      <c r="B84" s="4" t="s">
        <v>34</v>
      </c>
      <c r="C84" s="4">
        <v>100</v>
      </c>
      <c r="D84" s="14">
        <v>12700</v>
      </c>
      <c r="E84" s="14"/>
      <c r="F84" s="72">
        <f t="shared" si="1"/>
        <v>12700</v>
      </c>
      <c r="G84" s="14">
        <v>12700</v>
      </c>
    </row>
    <row r="85" spans="1:7" ht="97.5" customHeight="1">
      <c r="A85" s="48" t="s">
        <v>31</v>
      </c>
      <c r="B85" s="4" t="s">
        <v>35</v>
      </c>
      <c r="C85" s="4">
        <v>100</v>
      </c>
      <c r="D85" s="14">
        <v>12700</v>
      </c>
      <c r="E85" s="14"/>
      <c r="F85" s="72">
        <f t="shared" si="1"/>
        <v>12700</v>
      </c>
      <c r="G85" s="14">
        <v>12700</v>
      </c>
    </row>
    <row r="86" spans="1:7" ht="96" customHeight="1">
      <c r="A86" s="48" t="s">
        <v>32</v>
      </c>
      <c r="B86" s="4" t="s">
        <v>36</v>
      </c>
      <c r="C86" s="4">
        <v>100</v>
      </c>
      <c r="D86" s="14">
        <v>12700</v>
      </c>
      <c r="E86" s="14"/>
      <c r="F86" s="72">
        <f t="shared" si="1"/>
        <v>12700</v>
      </c>
      <c r="G86" s="14">
        <v>12700</v>
      </c>
    </row>
    <row r="87" spans="1:7" ht="31.5" customHeight="1">
      <c r="A87" s="47" t="s">
        <v>262</v>
      </c>
      <c r="B87" s="29" t="s">
        <v>263</v>
      </c>
      <c r="C87" s="29"/>
      <c r="D87" s="32">
        <f>SUM(D88:D90)</f>
        <v>1757660</v>
      </c>
      <c r="E87" s="32"/>
      <c r="F87" s="31">
        <f t="shared" si="1"/>
        <v>1757660</v>
      </c>
      <c r="G87" s="32">
        <f>SUM(G88:G90)</f>
        <v>1446400</v>
      </c>
    </row>
    <row r="88" spans="1:7" ht="62.25" customHeight="1">
      <c r="A88" s="43" t="s">
        <v>168</v>
      </c>
      <c r="B88" s="4" t="s">
        <v>37</v>
      </c>
      <c r="C88" s="4">
        <v>100</v>
      </c>
      <c r="D88" s="14">
        <v>1640900</v>
      </c>
      <c r="E88" s="14"/>
      <c r="F88" s="72">
        <f t="shared" si="1"/>
        <v>1640900</v>
      </c>
      <c r="G88" s="14">
        <v>1330100</v>
      </c>
    </row>
    <row r="89" spans="1:7" ht="47.25" customHeight="1">
      <c r="A89" s="43" t="s">
        <v>2</v>
      </c>
      <c r="B89" s="4" t="s">
        <v>37</v>
      </c>
      <c r="C89" s="4">
        <v>200</v>
      </c>
      <c r="D89" s="14">
        <v>99460</v>
      </c>
      <c r="E89" s="14"/>
      <c r="F89" s="72">
        <f t="shared" si="1"/>
        <v>99460</v>
      </c>
      <c r="G89" s="14">
        <v>99000</v>
      </c>
    </row>
    <row r="90" spans="1:7" ht="31.5" customHeight="1">
      <c r="A90" s="43" t="s">
        <v>4</v>
      </c>
      <c r="B90" s="4" t="s">
        <v>37</v>
      </c>
      <c r="C90" s="4">
        <v>800</v>
      </c>
      <c r="D90" s="14">
        <v>17300</v>
      </c>
      <c r="E90" s="14"/>
      <c r="F90" s="72">
        <f t="shared" si="1"/>
        <v>17300</v>
      </c>
      <c r="G90" s="14">
        <v>17300</v>
      </c>
    </row>
    <row r="91" spans="1:7" ht="78.75" customHeight="1">
      <c r="A91" s="47" t="s">
        <v>264</v>
      </c>
      <c r="B91" s="29" t="s">
        <v>265</v>
      </c>
      <c r="C91" s="29"/>
      <c r="D91" s="32">
        <f>SUM(D92:D94)</f>
        <v>9346458.25</v>
      </c>
      <c r="E91" s="32"/>
      <c r="F91" s="31">
        <f t="shared" si="1"/>
        <v>9346458.25</v>
      </c>
      <c r="G91" s="32">
        <f>SUM(G92:G94)</f>
        <v>7671500</v>
      </c>
    </row>
    <row r="92" spans="1:7" ht="47.25" customHeight="1">
      <c r="A92" s="46" t="s">
        <v>142</v>
      </c>
      <c r="B92" s="4" t="s">
        <v>38</v>
      </c>
      <c r="C92" s="4">
        <v>600</v>
      </c>
      <c r="D92" s="14">
        <v>4788478.25</v>
      </c>
      <c r="E92" s="14"/>
      <c r="F92" s="72">
        <f t="shared" si="1"/>
        <v>4788478.25</v>
      </c>
      <c r="G92" s="14">
        <v>4101300</v>
      </c>
    </row>
    <row r="93" spans="1:7" ht="63.75" customHeight="1">
      <c r="A93" s="43" t="s">
        <v>168</v>
      </c>
      <c r="B93" s="4" t="s">
        <v>39</v>
      </c>
      <c r="C93" s="4">
        <v>100</v>
      </c>
      <c r="D93" s="14">
        <v>4413100</v>
      </c>
      <c r="E93" s="14"/>
      <c r="F93" s="72">
        <f t="shared" si="1"/>
        <v>4413100</v>
      </c>
      <c r="G93" s="14">
        <v>3560200</v>
      </c>
    </row>
    <row r="94" spans="1:7" ht="47.25" customHeight="1">
      <c r="A94" s="43" t="s">
        <v>2</v>
      </c>
      <c r="B94" s="4" t="s">
        <v>39</v>
      </c>
      <c r="C94" s="4">
        <v>200</v>
      </c>
      <c r="D94" s="14">
        <v>144880</v>
      </c>
      <c r="E94" s="14"/>
      <c r="F94" s="72">
        <f t="shared" si="1"/>
        <v>144880</v>
      </c>
      <c r="G94" s="14">
        <v>10000</v>
      </c>
    </row>
    <row r="95" spans="1:7" ht="48.75" customHeight="1">
      <c r="A95" s="47" t="s">
        <v>266</v>
      </c>
      <c r="B95" s="29" t="s">
        <v>267</v>
      </c>
      <c r="C95" s="29"/>
      <c r="D95" s="32">
        <f>SUM(D96:D108)</f>
        <v>13259680</v>
      </c>
      <c r="E95" s="32"/>
      <c r="F95" s="31">
        <f t="shared" si="1"/>
        <v>13259680</v>
      </c>
      <c r="G95" s="32">
        <f>SUM(G96:G108)</f>
        <v>10742600</v>
      </c>
    </row>
    <row r="96" spans="1:7" s="21" customFormat="1" ht="64.5" customHeight="1">
      <c r="A96" s="49" t="s">
        <v>100</v>
      </c>
      <c r="B96" s="4" t="s">
        <v>99</v>
      </c>
      <c r="C96" s="4">
        <v>100</v>
      </c>
      <c r="D96" s="14">
        <v>1187400</v>
      </c>
      <c r="E96" s="14"/>
      <c r="F96" s="72">
        <f t="shared" si="1"/>
        <v>1187400</v>
      </c>
      <c r="G96" s="14">
        <v>1187400</v>
      </c>
    </row>
    <row r="97" spans="1:7" ht="62.25" customHeight="1">
      <c r="A97" s="43" t="s">
        <v>168</v>
      </c>
      <c r="B97" s="4" t="s">
        <v>40</v>
      </c>
      <c r="C97" s="4">
        <v>100</v>
      </c>
      <c r="D97" s="14">
        <f>11376200-2600000</f>
        <v>8776200</v>
      </c>
      <c r="E97" s="14"/>
      <c r="F97" s="72">
        <f t="shared" si="1"/>
        <v>8776200</v>
      </c>
      <c r="G97" s="14">
        <f>10930500-3000000</f>
        <v>7930500</v>
      </c>
    </row>
    <row r="98" spans="1:7" ht="47.25" customHeight="1">
      <c r="A98" s="43" t="s">
        <v>2</v>
      </c>
      <c r="B98" s="4" t="s">
        <v>40</v>
      </c>
      <c r="C98" s="4">
        <v>200</v>
      </c>
      <c r="D98" s="14">
        <v>1721380</v>
      </c>
      <c r="E98" s="14"/>
      <c r="F98" s="72">
        <f t="shared" si="1"/>
        <v>1721380</v>
      </c>
      <c r="G98" s="14">
        <v>50000</v>
      </c>
    </row>
    <row r="99" spans="1:7" ht="30.75" customHeight="1">
      <c r="A99" s="43" t="s">
        <v>4</v>
      </c>
      <c r="B99" s="4" t="s">
        <v>40</v>
      </c>
      <c r="C99" s="4">
        <v>800</v>
      </c>
      <c r="D99" s="14">
        <v>33300</v>
      </c>
      <c r="E99" s="14"/>
      <c r="F99" s="72">
        <f t="shared" si="1"/>
        <v>33300</v>
      </c>
      <c r="G99" s="14">
        <v>33300</v>
      </c>
    </row>
    <row r="100" spans="1:7" ht="31.5" customHeight="1">
      <c r="A100" s="43" t="s">
        <v>195</v>
      </c>
      <c r="B100" s="4" t="s">
        <v>23</v>
      </c>
      <c r="C100" s="4">
        <v>300</v>
      </c>
      <c r="D100" s="14">
        <v>1393900</v>
      </c>
      <c r="E100" s="14"/>
      <c r="F100" s="72">
        <f t="shared" si="1"/>
        <v>1393900</v>
      </c>
      <c r="G100" s="14">
        <v>1393900</v>
      </c>
    </row>
    <row r="101" spans="1:7" ht="94.5" customHeight="1">
      <c r="A101" s="46" t="s">
        <v>57</v>
      </c>
      <c r="B101" s="4" t="s">
        <v>58</v>
      </c>
      <c r="C101" s="4">
        <v>100</v>
      </c>
      <c r="D101" s="14">
        <v>16200</v>
      </c>
      <c r="E101" s="14"/>
      <c r="F101" s="72">
        <f t="shared" si="1"/>
        <v>16200</v>
      </c>
      <c r="G101" s="14">
        <v>16200</v>
      </c>
    </row>
    <row r="102" spans="1:7" ht="93.75" customHeight="1">
      <c r="A102" s="46" t="s">
        <v>230</v>
      </c>
      <c r="B102" s="4" t="s">
        <v>231</v>
      </c>
      <c r="C102" s="4">
        <v>100</v>
      </c>
      <c r="D102" s="14">
        <v>39700</v>
      </c>
      <c r="E102" s="14"/>
      <c r="F102" s="72">
        <f t="shared" si="1"/>
        <v>39700</v>
      </c>
      <c r="G102" s="14">
        <v>39700</v>
      </c>
    </row>
    <row r="103" spans="1:7" ht="94.5" customHeight="1">
      <c r="A103" s="46" t="s">
        <v>70</v>
      </c>
      <c r="B103" s="4" t="s">
        <v>71</v>
      </c>
      <c r="C103" s="4">
        <v>100</v>
      </c>
      <c r="D103" s="14">
        <v>14300</v>
      </c>
      <c r="E103" s="14"/>
      <c r="F103" s="72">
        <f t="shared" si="1"/>
        <v>14300</v>
      </c>
      <c r="G103" s="14">
        <v>14300</v>
      </c>
    </row>
    <row r="104" spans="1:7" ht="95.25" customHeight="1">
      <c r="A104" s="46" t="s">
        <v>72</v>
      </c>
      <c r="B104" s="4" t="s">
        <v>73</v>
      </c>
      <c r="C104" s="4">
        <v>100</v>
      </c>
      <c r="D104" s="14">
        <v>27900</v>
      </c>
      <c r="E104" s="14"/>
      <c r="F104" s="72">
        <f t="shared" si="1"/>
        <v>27900</v>
      </c>
      <c r="G104" s="14">
        <v>27900</v>
      </c>
    </row>
    <row r="105" spans="1:7" ht="93" customHeight="1">
      <c r="A105" s="46" t="s">
        <v>101</v>
      </c>
      <c r="B105" s="4" t="s">
        <v>102</v>
      </c>
      <c r="C105" s="4">
        <v>100</v>
      </c>
      <c r="D105" s="14">
        <v>8100</v>
      </c>
      <c r="E105" s="14"/>
      <c r="F105" s="72">
        <f t="shared" si="1"/>
        <v>8100</v>
      </c>
      <c r="G105" s="14">
        <v>8100</v>
      </c>
    </row>
    <row r="106" spans="1:7" ht="94.5" customHeight="1">
      <c r="A106" s="46" t="s">
        <v>236</v>
      </c>
      <c r="B106" s="4" t="s">
        <v>237</v>
      </c>
      <c r="C106" s="4">
        <v>100</v>
      </c>
      <c r="D106" s="14">
        <v>20200</v>
      </c>
      <c r="E106" s="14"/>
      <c r="F106" s="72">
        <f t="shared" si="1"/>
        <v>20200</v>
      </c>
      <c r="G106" s="14">
        <v>20200</v>
      </c>
    </row>
    <row r="107" spans="1:7" ht="93" customHeight="1">
      <c r="A107" s="46" t="s">
        <v>238</v>
      </c>
      <c r="B107" s="4" t="s">
        <v>239</v>
      </c>
      <c r="C107" s="4">
        <v>100</v>
      </c>
      <c r="D107" s="14">
        <v>7100</v>
      </c>
      <c r="E107" s="14"/>
      <c r="F107" s="72">
        <f t="shared" si="1"/>
        <v>7100</v>
      </c>
      <c r="G107" s="14">
        <v>7100</v>
      </c>
    </row>
    <row r="108" spans="1:7" ht="93" customHeight="1">
      <c r="A108" s="46" t="s">
        <v>92</v>
      </c>
      <c r="B108" s="4" t="s">
        <v>93</v>
      </c>
      <c r="C108" s="4">
        <v>100</v>
      </c>
      <c r="D108" s="14">
        <v>14000</v>
      </c>
      <c r="E108" s="14"/>
      <c r="F108" s="72">
        <f t="shared" si="1"/>
        <v>14000</v>
      </c>
      <c r="G108" s="14">
        <v>14000</v>
      </c>
    </row>
    <row r="109" spans="1:7" s="19" customFormat="1" ht="75.75" customHeight="1">
      <c r="A109" s="17" t="s">
        <v>216</v>
      </c>
      <c r="B109" s="18" t="s">
        <v>199</v>
      </c>
      <c r="C109" s="18"/>
      <c r="D109" s="20">
        <f>D117+D114</f>
        <v>700000</v>
      </c>
      <c r="E109" s="20">
        <f>E110</f>
        <v>0</v>
      </c>
      <c r="F109" s="20">
        <f t="shared" si="1"/>
        <v>700000</v>
      </c>
      <c r="G109" s="20">
        <f>G117+G114</f>
        <v>700000</v>
      </c>
    </row>
    <row r="110" spans="1:7" s="19" customFormat="1" ht="75.75" customHeight="1">
      <c r="A110" s="74" t="s">
        <v>84</v>
      </c>
      <c r="B110" s="22" t="s">
        <v>85</v>
      </c>
      <c r="C110" s="33"/>
      <c r="D110" s="34"/>
      <c r="E110" s="34">
        <f>E111</f>
        <v>0</v>
      </c>
      <c r="F110" s="34">
        <f t="shared" si="1"/>
        <v>0</v>
      </c>
      <c r="G110" s="34"/>
    </row>
    <row r="111" spans="1:7" s="19" customFormat="1" ht="57" customHeight="1">
      <c r="A111" s="42" t="s">
        <v>86</v>
      </c>
      <c r="B111" s="29" t="s">
        <v>87</v>
      </c>
      <c r="C111" s="33"/>
      <c r="D111" s="34">
        <f>D112+D113</f>
        <v>427093.55</v>
      </c>
      <c r="E111" s="34">
        <f>E112+E113</f>
        <v>0</v>
      </c>
      <c r="F111" s="34">
        <f t="shared" si="1"/>
        <v>427093.55</v>
      </c>
      <c r="G111" s="34"/>
    </row>
    <row r="112" spans="1:7" s="19" customFormat="1" ht="53.25" customHeight="1">
      <c r="A112" s="56" t="s">
        <v>88</v>
      </c>
      <c r="B112" s="75" t="s">
        <v>91</v>
      </c>
      <c r="C112" s="5">
        <v>200</v>
      </c>
      <c r="D112" s="28">
        <v>262429.04</v>
      </c>
      <c r="E112" s="28"/>
      <c r="F112" s="28">
        <f t="shared" si="1"/>
        <v>262429.04</v>
      </c>
      <c r="G112" s="73"/>
    </row>
    <row r="113" spans="1:7" s="19" customFormat="1" ht="54.75" customHeight="1">
      <c r="A113" s="56" t="s">
        <v>89</v>
      </c>
      <c r="B113" s="5" t="s">
        <v>90</v>
      </c>
      <c r="C113" s="5">
        <v>200</v>
      </c>
      <c r="D113" s="28">
        <v>164664.51</v>
      </c>
      <c r="E113" s="28"/>
      <c r="F113" s="28">
        <f t="shared" si="1"/>
        <v>164664.51</v>
      </c>
      <c r="G113" s="73"/>
    </row>
    <row r="114" spans="1:7" ht="46.5" customHeight="1">
      <c r="A114" s="57" t="s">
        <v>294</v>
      </c>
      <c r="B114" s="22" t="s">
        <v>295</v>
      </c>
      <c r="C114" s="22"/>
      <c r="D114" s="55">
        <f>D115</f>
        <v>450000</v>
      </c>
      <c r="E114" s="55"/>
      <c r="F114" s="31">
        <f t="shared" si="1"/>
        <v>450000</v>
      </c>
      <c r="G114" s="55">
        <f>G115</f>
        <v>450000</v>
      </c>
    </row>
    <row r="115" spans="1:7" ht="32.25" customHeight="1">
      <c r="A115" s="58" t="s">
        <v>296</v>
      </c>
      <c r="B115" s="29" t="s">
        <v>297</v>
      </c>
      <c r="C115" s="29"/>
      <c r="D115" s="32">
        <f>SUM(D116:D116)</f>
        <v>450000</v>
      </c>
      <c r="E115" s="32"/>
      <c r="F115" s="31">
        <f t="shared" si="1"/>
        <v>450000</v>
      </c>
      <c r="G115" s="32">
        <f>SUM(G116:G116)</f>
        <v>450000</v>
      </c>
    </row>
    <row r="116" spans="1:7" ht="78.75" customHeight="1">
      <c r="A116" s="43" t="s">
        <v>298</v>
      </c>
      <c r="B116" s="5" t="s">
        <v>300</v>
      </c>
      <c r="C116" s="4">
        <v>300</v>
      </c>
      <c r="D116" s="13">
        <v>450000</v>
      </c>
      <c r="E116" s="13"/>
      <c r="F116" s="72">
        <f t="shared" si="1"/>
        <v>450000</v>
      </c>
      <c r="G116" s="13">
        <v>450000</v>
      </c>
    </row>
    <row r="117" spans="1:7" ht="82.5" customHeight="1">
      <c r="A117" s="23" t="s">
        <v>173</v>
      </c>
      <c r="B117" s="29" t="s">
        <v>186</v>
      </c>
      <c r="C117" s="29"/>
      <c r="D117" s="31">
        <f>D118</f>
        <v>250000</v>
      </c>
      <c r="E117" s="31"/>
      <c r="F117" s="31">
        <f t="shared" si="1"/>
        <v>250000</v>
      </c>
      <c r="G117" s="31">
        <f>G118</f>
        <v>250000</v>
      </c>
    </row>
    <row r="118" spans="1:7" ht="33" customHeight="1">
      <c r="A118" s="42" t="s">
        <v>103</v>
      </c>
      <c r="B118" s="29" t="s">
        <v>104</v>
      </c>
      <c r="C118" s="29"/>
      <c r="D118" s="31">
        <f>SUM(D119:D119)</f>
        <v>250000</v>
      </c>
      <c r="E118" s="31"/>
      <c r="F118" s="31">
        <f t="shared" si="1"/>
        <v>250000</v>
      </c>
      <c r="G118" s="31">
        <f>SUM(G119:G119)</f>
        <v>250000</v>
      </c>
    </row>
    <row r="119" spans="1:7" ht="93" customHeight="1">
      <c r="A119" s="59" t="s">
        <v>299</v>
      </c>
      <c r="B119" s="5" t="s">
        <v>162</v>
      </c>
      <c r="C119" s="4">
        <v>300</v>
      </c>
      <c r="D119" s="13">
        <v>250000</v>
      </c>
      <c r="E119" s="13"/>
      <c r="F119" s="72">
        <f t="shared" si="1"/>
        <v>250000</v>
      </c>
      <c r="G119" s="13">
        <v>250000</v>
      </c>
    </row>
    <row r="120" spans="1:7" ht="72.75" customHeight="1">
      <c r="A120" s="24" t="s">
        <v>217</v>
      </c>
      <c r="B120" s="18" t="s">
        <v>187</v>
      </c>
      <c r="C120" s="18"/>
      <c r="D120" s="20">
        <f>D121</f>
        <v>0</v>
      </c>
      <c r="E120" s="20">
        <v>852920.05</v>
      </c>
      <c r="F120" s="20">
        <f t="shared" si="1"/>
        <v>852920.05</v>
      </c>
      <c r="G120" s="20">
        <f>G121</f>
        <v>0</v>
      </c>
    </row>
    <row r="121" spans="1:7" ht="48.75" customHeight="1">
      <c r="A121" s="42" t="s">
        <v>106</v>
      </c>
      <c r="B121" s="33" t="s">
        <v>105</v>
      </c>
      <c r="C121" s="33"/>
      <c r="D121" s="34">
        <f>SUM(D122:D122)</f>
        <v>0</v>
      </c>
      <c r="E121" s="34">
        <v>852920.05</v>
      </c>
      <c r="F121" s="34">
        <f t="shared" si="1"/>
        <v>852920.05</v>
      </c>
      <c r="G121" s="34">
        <f>SUM(G122:G122)</f>
        <v>0</v>
      </c>
    </row>
    <row r="122" spans="1:7" ht="59.25" customHeight="1">
      <c r="A122" s="43" t="s">
        <v>188</v>
      </c>
      <c r="B122" s="4" t="s">
        <v>59</v>
      </c>
      <c r="C122" s="4">
        <v>800</v>
      </c>
      <c r="D122" s="13"/>
      <c r="E122" s="76">
        <v>852920.05</v>
      </c>
      <c r="F122" s="73">
        <f t="shared" si="1"/>
        <v>852920.05</v>
      </c>
      <c r="G122" s="13"/>
    </row>
    <row r="123" spans="1:7" ht="76.5" customHeight="1">
      <c r="A123" s="24" t="s">
        <v>218</v>
      </c>
      <c r="B123" s="18" t="s">
        <v>60</v>
      </c>
      <c r="C123" s="18"/>
      <c r="D123" s="20">
        <f>D124+D127+D129</f>
        <v>6491846.06</v>
      </c>
      <c r="E123" s="20"/>
      <c r="F123" s="16">
        <f t="shared" si="1"/>
        <v>6491846.06</v>
      </c>
      <c r="G123" s="20">
        <f>G124+G127+G129</f>
        <v>6491846.06</v>
      </c>
    </row>
    <row r="124" spans="1:7" ht="18" customHeight="1">
      <c r="A124" s="42" t="s">
        <v>107</v>
      </c>
      <c r="B124" s="33" t="s">
        <v>108</v>
      </c>
      <c r="C124" s="33"/>
      <c r="D124" s="34">
        <f>SUM(D125:D126)</f>
        <v>4101766.0599999996</v>
      </c>
      <c r="E124" s="34"/>
      <c r="F124" s="31">
        <f t="shared" si="1"/>
        <v>4101766.0599999996</v>
      </c>
      <c r="G124" s="34">
        <f>SUM(G125:G126)</f>
        <v>4101766.0599999996</v>
      </c>
    </row>
    <row r="125" spans="1:7" s="21" customFormat="1" ht="30" customHeight="1">
      <c r="A125" s="50" t="s">
        <v>61</v>
      </c>
      <c r="B125" s="5" t="s">
        <v>62</v>
      </c>
      <c r="C125" s="5">
        <v>200</v>
      </c>
      <c r="D125" s="28">
        <v>100000</v>
      </c>
      <c r="E125" s="28"/>
      <c r="F125" s="72">
        <f t="shared" si="1"/>
        <v>100000</v>
      </c>
      <c r="G125" s="28">
        <v>100000</v>
      </c>
    </row>
    <row r="126" spans="1:7" ht="46.5" customHeight="1">
      <c r="A126" s="43" t="s">
        <v>63</v>
      </c>
      <c r="B126" s="4" t="s">
        <v>64</v>
      </c>
      <c r="C126" s="4">
        <v>200</v>
      </c>
      <c r="D126" s="13">
        <f>4357846.06-356080</f>
        <v>4001766.0599999996</v>
      </c>
      <c r="E126" s="13"/>
      <c r="F126" s="72">
        <f t="shared" si="1"/>
        <v>4001766.0599999996</v>
      </c>
      <c r="G126" s="13">
        <f>4357846.06-356080</f>
        <v>4001766.0599999996</v>
      </c>
    </row>
    <row r="127" spans="1:7" ht="33" customHeight="1">
      <c r="A127" s="42" t="s">
        <v>109</v>
      </c>
      <c r="B127" s="33" t="s">
        <v>110</v>
      </c>
      <c r="C127" s="33"/>
      <c r="D127" s="35">
        <f>SUM(D128:D128)</f>
        <v>2290080</v>
      </c>
      <c r="E127" s="35"/>
      <c r="F127" s="31">
        <f t="shared" si="1"/>
        <v>2290080</v>
      </c>
      <c r="G127" s="35">
        <f>SUM(G128:G128)</f>
        <v>2290080</v>
      </c>
    </row>
    <row r="128" spans="1:7" ht="159.75" customHeight="1">
      <c r="A128" s="43" t="s">
        <v>77</v>
      </c>
      <c r="B128" s="4" t="s">
        <v>78</v>
      </c>
      <c r="C128" s="4">
        <v>500</v>
      </c>
      <c r="D128" s="13">
        <f>1934000+356080</f>
        <v>2290080</v>
      </c>
      <c r="E128" s="13"/>
      <c r="F128" s="72">
        <f t="shared" si="1"/>
        <v>2290080</v>
      </c>
      <c r="G128" s="13">
        <f>1934000+356080</f>
        <v>2290080</v>
      </c>
    </row>
    <row r="129" spans="1:7" ht="31.5" customHeight="1">
      <c r="A129" s="47" t="s">
        <v>111</v>
      </c>
      <c r="B129" s="33" t="s">
        <v>112</v>
      </c>
      <c r="C129" s="33"/>
      <c r="D129" s="35">
        <f>SUM(D130:D130)</f>
        <v>100000</v>
      </c>
      <c r="E129" s="35"/>
      <c r="F129" s="31">
        <f t="shared" si="1"/>
        <v>100000</v>
      </c>
      <c r="G129" s="35">
        <f>SUM(G130:G130)</f>
        <v>100000</v>
      </c>
    </row>
    <row r="130" spans="1:7" ht="47.25" customHeight="1">
      <c r="A130" s="43" t="s">
        <v>79</v>
      </c>
      <c r="B130" s="4" t="s">
        <v>80</v>
      </c>
      <c r="C130" s="4">
        <v>200</v>
      </c>
      <c r="D130" s="13">
        <v>100000</v>
      </c>
      <c r="E130" s="13"/>
      <c r="F130" s="72">
        <f t="shared" si="1"/>
        <v>100000</v>
      </c>
      <c r="G130" s="13">
        <v>100000</v>
      </c>
    </row>
    <row r="131" spans="1:7" s="19" customFormat="1" ht="56.25" customHeight="1">
      <c r="A131" s="24" t="s">
        <v>219</v>
      </c>
      <c r="B131" s="18" t="s">
        <v>288</v>
      </c>
      <c r="C131" s="18"/>
      <c r="D131" s="20">
        <f>D132+D135</f>
        <v>6122333.02</v>
      </c>
      <c r="E131" s="20">
        <f>E132+E135</f>
        <v>-852920.05</v>
      </c>
      <c r="F131" s="16">
        <f t="shared" si="1"/>
        <v>5269412.97</v>
      </c>
      <c r="G131" s="20">
        <f>G132+G135</f>
        <v>3896260</v>
      </c>
    </row>
    <row r="132" spans="1:7" s="19" customFormat="1" ht="32.25" customHeight="1">
      <c r="A132" s="42" t="s">
        <v>279</v>
      </c>
      <c r="B132" s="33" t="s">
        <v>281</v>
      </c>
      <c r="C132" s="33"/>
      <c r="D132" s="34">
        <f>SUM(D133:D134)</f>
        <v>5471633.02</v>
      </c>
      <c r="E132" s="34">
        <f>SUM(E133:E134)</f>
        <v>-852920.05</v>
      </c>
      <c r="F132" s="31">
        <f t="shared" si="1"/>
        <v>4618712.97</v>
      </c>
      <c r="G132" s="34">
        <f>SUM(G133:G134)</f>
        <v>3245560</v>
      </c>
    </row>
    <row r="133" spans="1:7" ht="61.5" customHeight="1">
      <c r="A133" s="43" t="s">
        <v>289</v>
      </c>
      <c r="B133" s="4" t="s">
        <v>290</v>
      </c>
      <c r="C133" s="4">
        <v>600</v>
      </c>
      <c r="D133" s="13">
        <v>5446433.02</v>
      </c>
      <c r="E133" s="13">
        <v>-852920.05</v>
      </c>
      <c r="F133" s="72">
        <f t="shared" si="1"/>
        <v>4593512.97</v>
      </c>
      <c r="G133" s="13">
        <f>5120360-1900000</f>
        <v>3220360</v>
      </c>
    </row>
    <row r="134" spans="1:7" ht="49.5" customHeight="1">
      <c r="A134" s="43" t="s">
        <v>82</v>
      </c>
      <c r="B134" s="7" t="s">
        <v>208</v>
      </c>
      <c r="C134" s="4">
        <v>600</v>
      </c>
      <c r="D134" s="13">
        <v>25200</v>
      </c>
      <c r="E134" s="13"/>
      <c r="F134" s="72">
        <f t="shared" si="1"/>
        <v>25200</v>
      </c>
      <c r="G134" s="13">
        <v>25200</v>
      </c>
    </row>
    <row r="135" spans="1:7" ht="32.25" customHeight="1">
      <c r="A135" s="42" t="s">
        <v>280</v>
      </c>
      <c r="B135" s="36" t="s">
        <v>282</v>
      </c>
      <c r="C135" s="29"/>
      <c r="D135" s="32">
        <f>SUM(D136:D137)</f>
        <v>650700</v>
      </c>
      <c r="E135" s="32"/>
      <c r="F135" s="31">
        <f t="shared" si="1"/>
        <v>650700</v>
      </c>
      <c r="G135" s="32">
        <f>SUM(G136:G137)</f>
        <v>650700</v>
      </c>
    </row>
    <row r="136" spans="1:7" ht="98.25" customHeight="1">
      <c r="A136" s="43" t="s">
        <v>138</v>
      </c>
      <c r="B136" s="39" t="s">
        <v>278</v>
      </c>
      <c r="C136" s="4">
        <v>600</v>
      </c>
      <c r="D136" s="14">
        <v>267600</v>
      </c>
      <c r="E136" s="14"/>
      <c r="F136" s="72">
        <f t="shared" si="1"/>
        <v>267600</v>
      </c>
      <c r="G136" s="14">
        <v>267600</v>
      </c>
    </row>
    <row r="137" spans="1:7" ht="81" customHeight="1">
      <c r="A137" s="61" t="s">
        <v>276</v>
      </c>
      <c r="B137" s="62" t="s">
        <v>277</v>
      </c>
      <c r="C137" s="63">
        <v>600</v>
      </c>
      <c r="D137" s="64">
        <v>383100</v>
      </c>
      <c r="E137" s="64"/>
      <c r="F137" s="72">
        <f t="shared" si="1"/>
        <v>383100</v>
      </c>
      <c r="G137" s="64">
        <v>383100</v>
      </c>
    </row>
    <row r="138" spans="1:7" ht="37.5" customHeight="1">
      <c r="A138" s="24" t="s">
        <v>174</v>
      </c>
      <c r="B138" s="18" t="s">
        <v>158</v>
      </c>
      <c r="C138" s="18"/>
      <c r="D138" s="20">
        <f>D139</f>
        <v>2638806.45</v>
      </c>
      <c r="E138" s="20">
        <f>E139</f>
        <v>0</v>
      </c>
      <c r="F138" s="16">
        <f t="shared" si="1"/>
        <v>2638806.45</v>
      </c>
      <c r="G138" s="20">
        <f>G139</f>
        <v>2825388.8200000003</v>
      </c>
    </row>
    <row r="139" spans="1:7" ht="81.75" customHeight="1">
      <c r="A139" s="42" t="s">
        <v>193</v>
      </c>
      <c r="B139" s="29" t="s">
        <v>155</v>
      </c>
      <c r="C139" s="22"/>
      <c r="D139" s="32">
        <f>SUM(D141:D145)</f>
        <v>2638806.45</v>
      </c>
      <c r="E139" s="32">
        <f>SUM(E141:E145)</f>
        <v>0</v>
      </c>
      <c r="F139" s="31">
        <f t="shared" si="1"/>
        <v>2638806.45</v>
      </c>
      <c r="G139" s="32">
        <f>SUM(G141:G145)</f>
        <v>2825388.8200000003</v>
      </c>
    </row>
    <row r="140" spans="1:7" ht="47.25" customHeight="1">
      <c r="A140" s="42" t="s">
        <v>271</v>
      </c>
      <c r="B140" s="29" t="s">
        <v>272</v>
      </c>
      <c r="C140" s="29"/>
      <c r="D140" s="32">
        <f>SUM(D141:D145)</f>
        <v>2638806.45</v>
      </c>
      <c r="E140" s="32">
        <f>SUM(E141:E145)</f>
        <v>0</v>
      </c>
      <c r="F140" s="31">
        <f aca="true" t="shared" si="2" ref="F140:F181">D140+E140</f>
        <v>2638806.45</v>
      </c>
      <c r="G140" s="32">
        <f>SUM(G141:G145)</f>
        <v>2825388.8200000003</v>
      </c>
    </row>
    <row r="141" spans="1:7" ht="83.25" customHeight="1">
      <c r="A141" s="43" t="s">
        <v>156</v>
      </c>
      <c r="B141" s="37" t="s">
        <v>14</v>
      </c>
      <c r="C141" s="4">
        <v>100</v>
      </c>
      <c r="D141" s="14">
        <v>1835606.45</v>
      </c>
      <c r="E141" s="14"/>
      <c r="F141" s="72">
        <f t="shared" si="2"/>
        <v>1835606.45</v>
      </c>
      <c r="G141" s="14">
        <v>2027888.82</v>
      </c>
    </row>
    <row r="142" spans="1:7" ht="47.25" customHeight="1">
      <c r="A142" s="43" t="s">
        <v>157</v>
      </c>
      <c r="B142" s="37" t="s">
        <v>14</v>
      </c>
      <c r="C142" s="4">
        <v>200</v>
      </c>
      <c r="D142" s="14">
        <v>507700</v>
      </c>
      <c r="E142" s="14"/>
      <c r="F142" s="72">
        <f t="shared" si="2"/>
        <v>507700</v>
      </c>
      <c r="G142" s="14">
        <v>500000</v>
      </c>
    </row>
    <row r="143" spans="1:7" ht="45.75" customHeight="1">
      <c r="A143" s="43" t="s">
        <v>13</v>
      </c>
      <c r="B143" s="37" t="s">
        <v>14</v>
      </c>
      <c r="C143" s="4">
        <v>800</v>
      </c>
      <c r="D143" s="14">
        <v>1800</v>
      </c>
      <c r="E143" s="14"/>
      <c r="F143" s="72">
        <f t="shared" si="2"/>
        <v>1800</v>
      </c>
      <c r="G143" s="14">
        <v>1800</v>
      </c>
    </row>
    <row r="144" spans="1:7" ht="96.75" customHeight="1">
      <c r="A144" s="46" t="s">
        <v>20</v>
      </c>
      <c r="B144" s="37" t="s">
        <v>98</v>
      </c>
      <c r="C144" s="4">
        <v>100</v>
      </c>
      <c r="D144" s="14">
        <v>238000</v>
      </c>
      <c r="E144" s="14"/>
      <c r="F144" s="72">
        <f t="shared" si="2"/>
        <v>238000</v>
      </c>
      <c r="G144" s="14">
        <v>238000</v>
      </c>
    </row>
    <row r="145" spans="1:7" ht="76.5" customHeight="1">
      <c r="A145" s="46" t="s">
        <v>21</v>
      </c>
      <c r="B145" s="37" t="s">
        <v>98</v>
      </c>
      <c r="C145" s="4">
        <v>200</v>
      </c>
      <c r="D145" s="14">
        <v>55700</v>
      </c>
      <c r="E145" s="14"/>
      <c r="F145" s="72">
        <f t="shared" si="2"/>
        <v>55700</v>
      </c>
      <c r="G145" s="14">
        <v>57700</v>
      </c>
    </row>
    <row r="146" spans="1:7" s="19" customFormat="1" ht="40.5" customHeight="1">
      <c r="A146" s="24" t="s">
        <v>196</v>
      </c>
      <c r="B146" s="18" t="s">
        <v>22</v>
      </c>
      <c r="C146" s="18"/>
      <c r="D146" s="20">
        <f>D147</f>
        <v>2561780</v>
      </c>
      <c r="E146" s="20"/>
      <c r="F146" s="16">
        <f t="shared" si="2"/>
        <v>2561780</v>
      </c>
      <c r="G146" s="20">
        <f>G147</f>
        <v>2561780</v>
      </c>
    </row>
    <row r="147" spans="1:7" s="19" customFormat="1" ht="17.25" customHeight="1">
      <c r="A147" s="42" t="s">
        <v>273</v>
      </c>
      <c r="B147" s="33" t="s">
        <v>274</v>
      </c>
      <c r="C147" s="33"/>
      <c r="D147" s="34">
        <f>SUM(D148:D148)</f>
        <v>2561780</v>
      </c>
      <c r="E147" s="34"/>
      <c r="F147" s="31">
        <f t="shared" si="2"/>
        <v>2561780</v>
      </c>
      <c r="G147" s="34">
        <f>SUM(G148:G148)</f>
        <v>2561780</v>
      </c>
    </row>
    <row r="148" spans="1:7" s="19" customFormat="1" ht="77.25" customHeight="1">
      <c r="A148" s="50" t="s">
        <v>65</v>
      </c>
      <c r="B148" s="5" t="s">
        <v>213</v>
      </c>
      <c r="C148" s="5">
        <v>600</v>
      </c>
      <c r="D148" s="28">
        <v>2561780</v>
      </c>
      <c r="E148" s="28"/>
      <c r="F148" s="72">
        <f t="shared" si="2"/>
        <v>2561780</v>
      </c>
      <c r="G148" s="28">
        <v>2561780</v>
      </c>
    </row>
    <row r="149" spans="1:7" s="19" customFormat="1" ht="56.25" customHeight="1">
      <c r="A149" s="24" t="s">
        <v>221</v>
      </c>
      <c r="B149" s="18" t="s">
        <v>169</v>
      </c>
      <c r="C149" s="18"/>
      <c r="D149" s="20">
        <f>D150+D153</f>
        <v>947600</v>
      </c>
      <c r="E149" s="20"/>
      <c r="F149" s="16">
        <f t="shared" si="2"/>
        <v>947600</v>
      </c>
      <c r="G149" s="20">
        <f>G150+G153</f>
        <v>947600</v>
      </c>
    </row>
    <row r="150" spans="1:7" s="19" customFormat="1" ht="33" customHeight="1">
      <c r="A150" s="42" t="s">
        <v>129</v>
      </c>
      <c r="B150" s="33" t="s">
        <v>128</v>
      </c>
      <c r="C150" s="33"/>
      <c r="D150" s="34">
        <f>SUM(D151:D152)</f>
        <v>779200</v>
      </c>
      <c r="E150" s="34"/>
      <c r="F150" s="31">
        <f t="shared" si="2"/>
        <v>779200</v>
      </c>
      <c r="G150" s="34">
        <f>SUM(G151:G152)</f>
        <v>779200</v>
      </c>
    </row>
    <row r="151" spans="1:7" ht="47.25" customHeight="1">
      <c r="A151" s="43" t="s">
        <v>145</v>
      </c>
      <c r="B151" s="4" t="s">
        <v>130</v>
      </c>
      <c r="C151" s="4">
        <v>200</v>
      </c>
      <c r="D151" s="14">
        <f>274500+163900</f>
        <v>438400</v>
      </c>
      <c r="E151" s="14"/>
      <c r="F151" s="72">
        <f t="shared" si="2"/>
        <v>438400</v>
      </c>
      <c r="G151" s="14">
        <v>438400</v>
      </c>
    </row>
    <row r="152" spans="1:7" ht="47.25" customHeight="1">
      <c r="A152" s="43" t="s">
        <v>146</v>
      </c>
      <c r="B152" s="4" t="s">
        <v>130</v>
      </c>
      <c r="C152" s="4">
        <v>600</v>
      </c>
      <c r="D152" s="14">
        <f>222700+30800+42500+44800</f>
        <v>340800</v>
      </c>
      <c r="E152" s="14"/>
      <c r="F152" s="72">
        <f t="shared" si="2"/>
        <v>340800</v>
      </c>
      <c r="G152" s="14">
        <v>340800</v>
      </c>
    </row>
    <row r="153" spans="1:7" ht="33" customHeight="1">
      <c r="A153" s="42" t="s">
        <v>143</v>
      </c>
      <c r="B153" s="33" t="s">
        <v>144</v>
      </c>
      <c r="C153" s="6"/>
      <c r="D153" s="35">
        <f>D154</f>
        <v>168400</v>
      </c>
      <c r="E153" s="35"/>
      <c r="F153" s="16">
        <f t="shared" si="2"/>
        <v>168400</v>
      </c>
      <c r="G153" s="35">
        <f>G154</f>
        <v>168400</v>
      </c>
    </row>
    <row r="154" spans="1:7" ht="47.25" customHeight="1">
      <c r="A154" s="43" t="s">
        <v>286</v>
      </c>
      <c r="B154" s="4" t="s">
        <v>287</v>
      </c>
      <c r="C154" s="4">
        <v>200</v>
      </c>
      <c r="D154" s="14">
        <f>27200+15400+36300+73900+15600</f>
        <v>168400</v>
      </c>
      <c r="E154" s="14"/>
      <c r="F154" s="72">
        <f t="shared" si="2"/>
        <v>168400</v>
      </c>
      <c r="G154" s="14">
        <v>168400</v>
      </c>
    </row>
    <row r="155" spans="1:7" ht="47.25" customHeight="1">
      <c r="A155" s="67" t="s">
        <v>25</v>
      </c>
      <c r="B155" s="18" t="s">
        <v>26</v>
      </c>
      <c r="C155" s="68"/>
      <c r="D155" s="70">
        <f>D156</f>
        <v>1073457</v>
      </c>
      <c r="E155" s="70"/>
      <c r="F155" s="16">
        <f t="shared" si="2"/>
        <v>1073457</v>
      </c>
      <c r="G155" s="70">
        <f>G156</f>
        <v>2146914</v>
      </c>
    </row>
    <row r="156" spans="1:7" ht="47.25" customHeight="1">
      <c r="A156" s="42" t="s">
        <v>27</v>
      </c>
      <c r="B156" s="29" t="s">
        <v>28</v>
      </c>
      <c r="C156" s="6"/>
      <c r="D156" s="69">
        <f>D157</f>
        <v>1073457</v>
      </c>
      <c r="E156" s="69"/>
      <c r="F156" s="31">
        <f t="shared" si="2"/>
        <v>1073457</v>
      </c>
      <c r="G156" s="69">
        <f>G157</f>
        <v>2146914</v>
      </c>
    </row>
    <row r="157" spans="1:7" ht="47.25" customHeight="1">
      <c r="A157" s="50" t="s">
        <v>29</v>
      </c>
      <c r="B157" s="5" t="s">
        <v>30</v>
      </c>
      <c r="C157" s="4">
        <v>400</v>
      </c>
      <c r="D157" s="14">
        <v>1073457</v>
      </c>
      <c r="E157" s="14"/>
      <c r="F157" s="72">
        <f t="shared" si="2"/>
        <v>1073457</v>
      </c>
      <c r="G157" s="14">
        <v>2146914</v>
      </c>
    </row>
    <row r="158" spans="1:7" ht="54" customHeight="1">
      <c r="A158" s="24" t="s">
        <v>220</v>
      </c>
      <c r="B158" s="18" t="s">
        <v>133</v>
      </c>
      <c r="C158" s="18"/>
      <c r="D158" s="20">
        <f>D159</f>
        <v>405073.6</v>
      </c>
      <c r="E158" s="20"/>
      <c r="F158" s="16">
        <f t="shared" si="2"/>
        <v>405073.6</v>
      </c>
      <c r="G158" s="20">
        <f>G159</f>
        <v>405073.6</v>
      </c>
    </row>
    <row r="159" spans="1:7" ht="47.25" customHeight="1">
      <c r="A159" s="42" t="s">
        <v>275</v>
      </c>
      <c r="B159" s="33" t="s">
        <v>134</v>
      </c>
      <c r="C159" s="33"/>
      <c r="D159" s="34">
        <f>SUM(D160:D163)</f>
        <v>405073.6</v>
      </c>
      <c r="E159" s="34"/>
      <c r="F159" s="31">
        <f t="shared" si="2"/>
        <v>405073.6</v>
      </c>
      <c r="G159" s="34">
        <f>SUM(G160:G163)</f>
        <v>405073.6</v>
      </c>
    </row>
    <row r="160" spans="1:7" ht="47.25" customHeight="1">
      <c r="A160" s="50" t="s">
        <v>190</v>
      </c>
      <c r="B160" s="5" t="s">
        <v>135</v>
      </c>
      <c r="C160" s="5">
        <v>100</v>
      </c>
      <c r="D160" s="14">
        <v>349770</v>
      </c>
      <c r="E160" s="14"/>
      <c r="F160" s="72">
        <f t="shared" si="2"/>
        <v>349770</v>
      </c>
      <c r="G160" s="14">
        <v>349770</v>
      </c>
    </row>
    <row r="161" spans="1:7" ht="47.25" customHeight="1">
      <c r="A161" s="50" t="s">
        <v>191</v>
      </c>
      <c r="B161" s="5" t="s">
        <v>135</v>
      </c>
      <c r="C161" s="5">
        <v>200</v>
      </c>
      <c r="D161" s="28">
        <v>12997</v>
      </c>
      <c r="E161" s="28"/>
      <c r="F161" s="72">
        <f t="shared" si="2"/>
        <v>12997</v>
      </c>
      <c r="G161" s="28">
        <v>12997</v>
      </c>
    </row>
    <row r="162" spans="1:7" ht="47.25" customHeight="1">
      <c r="A162" s="43" t="s">
        <v>171</v>
      </c>
      <c r="B162" s="4" t="s">
        <v>136</v>
      </c>
      <c r="C162" s="4">
        <v>200</v>
      </c>
      <c r="D162" s="14">
        <v>6570.6</v>
      </c>
      <c r="E162" s="14"/>
      <c r="F162" s="72">
        <f t="shared" si="2"/>
        <v>6570.6</v>
      </c>
      <c r="G162" s="14">
        <v>6570.6</v>
      </c>
    </row>
    <row r="163" spans="1:7" ht="32.25" customHeight="1">
      <c r="A163" s="43" t="s">
        <v>172</v>
      </c>
      <c r="B163" s="8" t="s">
        <v>137</v>
      </c>
      <c r="C163" s="8">
        <v>200</v>
      </c>
      <c r="D163" s="13">
        <v>35736</v>
      </c>
      <c r="E163" s="13"/>
      <c r="F163" s="72">
        <f t="shared" si="2"/>
        <v>35736</v>
      </c>
      <c r="G163" s="13">
        <v>35736</v>
      </c>
    </row>
    <row r="164" spans="1:7" s="19" customFormat="1" ht="36" customHeight="1">
      <c r="A164" s="17" t="s">
        <v>197</v>
      </c>
      <c r="B164" s="18" t="s">
        <v>127</v>
      </c>
      <c r="C164" s="18"/>
      <c r="D164" s="20">
        <f>D165</f>
        <v>697155</v>
      </c>
      <c r="E164" s="20"/>
      <c r="F164" s="16">
        <f t="shared" si="2"/>
        <v>697155</v>
      </c>
      <c r="G164" s="20">
        <f>G165</f>
        <v>697350</v>
      </c>
    </row>
    <row r="165" spans="1:7" s="19" customFormat="1" ht="18.75" customHeight="1">
      <c r="A165" s="42" t="s">
        <v>291</v>
      </c>
      <c r="B165" s="33" t="s">
        <v>126</v>
      </c>
      <c r="C165" s="33"/>
      <c r="D165" s="34">
        <f>SUM(D166:D168)</f>
        <v>697155</v>
      </c>
      <c r="E165" s="34"/>
      <c r="F165" s="31">
        <f t="shared" si="2"/>
        <v>697155</v>
      </c>
      <c r="G165" s="34">
        <f>SUM(G166:G168)</f>
        <v>697350</v>
      </c>
    </row>
    <row r="166" spans="1:7" ht="78.75" customHeight="1">
      <c r="A166" s="43" t="s">
        <v>74</v>
      </c>
      <c r="B166" s="4" t="s">
        <v>124</v>
      </c>
      <c r="C166" s="4">
        <v>100</v>
      </c>
      <c r="D166" s="13">
        <v>674600</v>
      </c>
      <c r="E166" s="13"/>
      <c r="F166" s="72">
        <f t="shared" si="2"/>
        <v>674600</v>
      </c>
      <c r="G166" s="13">
        <v>674600</v>
      </c>
    </row>
    <row r="167" spans="1:7" ht="45" customHeight="1">
      <c r="A167" s="43" t="s">
        <v>170</v>
      </c>
      <c r="B167" s="4" t="s">
        <v>125</v>
      </c>
      <c r="C167" s="4">
        <v>200</v>
      </c>
      <c r="D167" s="13">
        <v>18700</v>
      </c>
      <c r="E167" s="13"/>
      <c r="F167" s="72">
        <f t="shared" si="2"/>
        <v>18700</v>
      </c>
      <c r="G167" s="13">
        <v>18700</v>
      </c>
    </row>
    <row r="168" spans="1:7" ht="48" customHeight="1">
      <c r="A168" s="43" t="s">
        <v>215</v>
      </c>
      <c r="B168" s="8" t="s">
        <v>285</v>
      </c>
      <c r="C168" s="8">
        <v>500</v>
      </c>
      <c r="D168" s="13">
        <v>3855</v>
      </c>
      <c r="E168" s="13"/>
      <c r="F168" s="72">
        <f t="shared" si="2"/>
        <v>3855</v>
      </c>
      <c r="G168" s="13">
        <v>4050</v>
      </c>
    </row>
    <row r="169" spans="1:7" s="25" customFormat="1" ht="15.75">
      <c r="A169" s="51" t="s">
        <v>175</v>
      </c>
      <c r="B169" s="52"/>
      <c r="C169" s="52"/>
      <c r="D169" s="16">
        <f>D7+D44+D68+D109+D120+D123+D131+D138+D146+D149+D164+D155+D158</f>
        <v>182340530.07999998</v>
      </c>
      <c r="E169" s="16">
        <f>E7+E44+E68+E109+E120+E123+E131+E138+E146+E149+E164+E155+E158</f>
        <v>0</v>
      </c>
      <c r="F169" s="16">
        <f t="shared" si="2"/>
        <v>182340530.07999998</v>
      </c>
      <c r="G169" s="16">
        <f>G7+G44+G68+G109+G120+G123+G131+G138+G146+G149+G164+G155+G158</f>
        <v>177388226.96</v>
      </c>
    </row>
    <row r="170" spans="3:7" ht="0.75" customHeight="1" hidden="1">
      <c r="C170" s="2" t="s">
        <v>241</v>
      </c>
      <c r="D170" s="26">
        <v>46769290.93</v>
      </c>
      <c r="F170" s="16">
        <f t="shared" si="2"/>
        <v>46769290.93</v>
      </c>
      <c r="G170" s="64">
        <v>46770443.93</v>
      </c>
    </row>
    <row r="171" spans="3:7" ht="0.75" customHeight="1" hidden="1">
      <c r="C171" s="2" t="s">
        <v>242</v>
      </c>
      <c r="D171" s="26">
        <v>6000000</v>
      </c>
      <c r="F171" s="16">
        <f t="shared" si="2"/>
        <v>6000000</v>
      </c>
      <c r="G171" s="64">
        <v>6100000</v>
      </c>
    </row>
    <row r="172" spans="3:7" ht="15.75" hidden="1">
      <c r="C172" s="2" t="s">
        <v>243</v>
      </c>
      <c r="D172" s="26">
        <v>90563900</v>
      </c>
      <c r="F172" s="16">
        <f t="shared" si="2"/>
        <v>90563900</v>
      </c>
      <c r="G172" s="64">
        <v>90893100</v>
      </c>
    </row>
    <row r="173" spans="3:7" ht="15.75" hidden="1">
      <c r="C173" s="2" t="s">
        <v>244</v>
      </c>
      <c r="D173" s="26">
        <v>2493900</v>
      </c>
      <c r="F173" s="16">
        <f t="shared" si="2"/>
        <v>2493900</v>
      </c>
      <c r="G173" s="64">
        <v>2493900</v>
      </c>
    </row>
    <row r="174" ht="15.75" hidden="1">
      <c r="F174" s="16">
        <f t="shared" si="2"/>
        <v>0</v>
      </c>
    </row>
    <row r="175" spans="3:6" ht="15.75" hidden="1">
      <c r="C175" s="2" t="s">
        <v>245</v>
      </c>
      <c r="F175" s="16">
        <f t="shared" si="2"/>
        <v>0</v>
      </c>
    </row>
    <row r="176" spans="3:7" ht="15.75" hidden="1">
      <c r="C176" s="2" t="s">
        <v>246</v>
      </c>
      <c r="D176" s="26">
        <v>26898500</v>
      </c>
      <c r="F176" s="16">
        <f t="shared" si="2"/>
        <v>26898500</v>
      </c>
      <c r="G176" s="66">
        <v>26901200</v>
      </c>
    </row>
    <row r="177" spans="3:7" ht="15.75" hidden="1">
      <c r="C177" s="2" t="s">
        <v>247</v>
      </c>
      <c r="D177" s="26">
        <v>6491846.06</v>
      </c>
      <c r="F177" s="16">
        <f t="shared" si="2"/>
        <v>6491846.06</v>
      </c>
      <c r="G177" s="66">
        <v>6491846.06</v>
      </c>
    </row>
    <row r="178" spans="4:7" ht="15.75" hidden="1">
      <c r="D178" s="26">
        <f>SUM(D170:D177)</f>
        <v>179217436.99</v>
      </c>
      <c r="F178" s="16">
        <f t="shared" si="2"/>
        <v>179217436.99</v>
      </c>
      <c r="G178" s="26">
        <f>SUM(G170:G177)</f>
        <v>179650489.99</v>
      </c>
    </row>
    <row r="179" ht="15.75" hidden="1">
      <c r="F179" s="16">
        <f t="shared" si="2"/>
        <v>0</v>
      </c>
    </row>
    <row r="180" spans="4:7" ht="15.75" hidden="1">
      <c r="D180" s="26">
        <f>D169-D178</f>
        <v>3123093.089999974</v>
      </c>
      <c r="F180" s="16">
        <f t="shared" si="2"/>
        <v>3123093.089999974</v>
      </c>
      <c r="G180" s="26">
        <f>G169-G178</f>
        <v>-2262263.030000001</v>
      </c>
    </row>
    <row r="181" spans="4:7" ht="15.75" hidden="1">
      <c r="D181" s="26">
        <v>2600000</v>
      </c>
      <c r="F181" s="16">
        <f t="shared" si="2"/>
        <v>2600000</v>
      </c>
      <c r="G181" s="71">
        <v>4900000</v>
      </c>
    </row>
  </sheetData>
  <sheetProtection/>
  <autoFilter ref="A6:D173"/>
  <mergeCells count="2">
    <mergeCell ref="A3:G4"/>
    <mergeCell ref="B1:G1"/>
  </mergeCells>
  <printOptions/>
  <pageMargins left="0.7874015748031497" right="0.3937007874015748" top="0.3937007874015748" bottom="0.3937007874015748" header="0.5118110236220472" footer="0.5118110236220472"/>
  <pageSetup fitToHeight="28" fitToWidth="1" horizontalDpi="600" verticalDpi="600" orientation="portrait" paperSize="9" scale="65" r:id="rId1"/>
  <rowBreaks count="5" manualBreakCount="5">
    <brk id="19" max="4" man="1"/>
    <brk id="24" max="255" man="1"/>
    <brk id="122" max="255" man="1"/>
    <brk id="141" max="255" man="1"/>
    <brk id="148"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Пользователь</dc:creator>
  <cp:keywords/>
  <dc:description/>
  <cp:lastModifiedBy>Чурсина</cp:lastModifiedBy>
  <cp:lastPrinted>2019-09-18T12:14:18Z</cp:lastPrinted>
  <dcterms:created xsi:type="dcterms:W3CDTF">2013-10-30T08:55:37Z</dcterms:created>
  <dcterms:modified xsi:type="dcterms:W3CDTF">2019-09-18T12:14:22Z</dcterms:modified>
  <cp:category/>
  <cp:version/>
  <cp:contentType/>
  <cp:contentStatus/>
</cp:coreProperties>
</file>